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liseMazzuca\Downloads\"/>
    </mc:Choice>
  </mc:AlternateContent>
  <xr:revisionPtr revIDLastSave="0" documentId="13_ncr:1_{4CBAFAE1-418E-4346-B36E-66A6CAD15E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oup A - Scores" sheetId="1" r:id="rId1"/>
    <sheet name="Group A - Current Waitlist" sheetId="7" r:id="rId2"/>
    <sheet name="Group B - Scores" sheetId="2" r:id="rId3"/>
    <sheet name="Group B - Current Waitlist" sheetId="8" r:id="rId4"/>
  </sheets>
  <definedNames>
    <definedName name="_xlnm._FilterDatabase" localSheetId="1" hidden="1">'Group A - Current Waitlist'!#REF!</definedName>
    <definedName name="_xlnm._FilterDatabase" localSheetId="0" hidden="1">'Group A - Scores'!$A$6:$AH$6</definedName>
    <definedName name="_xlnm._FilterDatabase" localSheetId="3" hidden="1">'Group B - Current Waitlist'!#REF!</definedName>
    <definedName name="_xlnm._FilterDatabase" localSheetId="2" hidden="1">'Group B - Scores'!$A$6:$AH$6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2" l="1"/>
  <c r="AJ13" i="2"/>
  <c r="AJ7" i="2"/>
  <c r="AJ14" i="2"/>
  <c r="AJ10" i="2"/>
  <c r="AJ12" i="2"/>
  <c r="AJ11" i="2"/>
  <c r="AJ8" i="2"/>
  <c r="AI8" i="1"/>
  <c r="AI7" i="1"/>
  <c r="J24" i="8"/>
  <c r="J25" i="8" s="1"/>
  <c r="J26" i="8" s="1"/>
  <c r="J27" i="8" s="1"/>
  <c r="J28" i="8" s="1"/>
  <c r="J29" i="8" s="1"/>
  <c r="J30" i="8" s="1"/>
  <c r="J31" i="8" s="1"/>
  <c r="I25" i="8"/>
  <c r="I26" i="8"/>
  <c r="I27" i="8"/>
  <c r="I28" i="8"/>
  <c r="I29" i="8"/>
  <c r="I30" i="8"/>
  <c r="I31" i="8"/>
  <c r="I24" i="8"/>
  <c r="H25" i="8"/>
  <c r="H26" i="8"/>
  <c r="H27" i="8"/>
  <c r="H28" i="8"/>
  <c r="H29" i="8"/>
  <c r="H30" i="8"/>
  <c r="H31" i="8"/>
  <c r="H24" i="8"/>
  <c r="G25" i="8"/>
  <c r="G26" i="8"/>
  <c r="G27" i="8"/>
  <c r="G28" i="8"/>
  <c r="G29" i="8"/>
  <c r="G30" i="8"/>
  <c r="G31" i="8"/>
  <c r="G24" i="8"/>
  <c r="F25" i="8"/>
  <c r="F26" i="8"/>
  <c r="F27" i="8"/>
  <c r="F28" i="8"/>
  <c r="F29" i="8"/>
  <c r="F30" i="8"/>
  <c r="F31" i="8"/>
  <c r="F24" i="8"/>
  <c r="D24" i="8"/>
  <c r="D25" i="8"/>
  <c r="D26" i="8"/>
  <c r="D27" i="8"/>
  <c r="D28" i="8"/>
  <c r="D29" i="8"/>
  <c r="D30" i="8"/>
  <c r="D31" i="8"/>
  <c r="C25" i="8"/>
  <c r="C26" i="8"/>
  <c r="C27" i="8"/>
  <c r="C28" i="8"/>
  <c r="C29" i="8"/>
  <c r="C30" i="8"/>
  <c r="C31" i="8"/>
  <c r="C24" i="8"/>
  <c r="B25" i="8"/>
  <c r="B26" i="8"/>
  <c r="B27" i="8"/>
  <c r="B28" i="8"/>
  <c r="E28" i="8" s="1"/>
  <c r="B29" i="8"/>
  <c r="E29" i="8" s="1"/>
  <c r="B30" i="8"/>
  <c r="E30" i="8" s="1"/>
  <c r="B31" i="8"/>
  <c r="E31" i="8" s="1"/>
  <c r="B24" i="8"/>
  <c r="J41" i="7"/>
  <c r="J42" i="7" s="1"/>
  <c r="I42" i="7"/>
  <c r="I41" i="7"/>
  <c r="G42" i="7"/>
  <c r="G41" i="7"/>
  <c r="F42" i="7"/>
  <c r="F41" i="7"/>
  <c r="D42" i="7"/>
  <c r="D41" i="7"/>
  <c r="C42" i="7"/>
  <c r="C41" i="7"/>
  <c r="B42" i="7"/>
  <c r="B41" i="7"/>
  <c r="E25" i="8" l="1"/>
  <c r="E27" i="8"/>
  <c r="E24" i="8"/>
  <c r="E26" i="8"/>
</calcChain>
</file>

<file path=xl/sharedStrings.xml><?xml version="1.0" encoding="utf-8"?>
<sst xmlns="http://schemas.openxmlformats.org/spreadsheetml/2006/main" count="699" uniqueCount="336">
  <si>
    <t>Awarded Points</t>
  </si>
  <si>
    <t>Program Year 2025-26</t>
  </si>
  <si>
    <t xml:space="preserve">Group A Starting Capacity </t>
  </si>
  <si>
    <t>64 MW</t>
  </si>
  <si>
    <t>Built Environment (4 max)</t>
  </si>
  <si>
    <t>Siting (4 max)</t>
  </si>
  <si>
    <t>EEC (4 max)</t>
  </si>
  <si>
    <t>IX (4 max)</t>
  </si>
  <si>
    <t xml:space="preserve">Group A Available Capacity </t>
  </si>
  <si>
    <t>0 MW</t>
  </si>
  <si>
    <t>Application ID</t>
  </si>
  <si>
    <t>AV Name</t>
  </si>
  <si>
    <t>Vendor ID</t>
  </si>
  <si>
    <t>Project Name</t>
  </si>
  <si>
    <t>AV Name OR Parent Company If Different from AV</t>
  </si>
  <si>
    <t>Project size AC (MW)</t>
  </si>
  <si>
    <t>Utility Group</t>
  </si>
  <si>
    <t xml:space="preserve">Utility </t>
  </si>
  <si>
    <t>Batch Submitted date</t>
  </si>
  <si>
    <t>Address</t>
  </si>
  <si>
    <t>City</t>
  </si>
  <si>
    <t>Zip</t>
  </si>
  <si>
    <t>County</t>
  </si>
  <si>
    <t>Township (If sited in Cook, DuPage, Kane, Lake, McHenry, or Will County)</t>
  </si>
  <si>
    <t>A</t>
  </si>
  <si>
    <t>B</t>
  </si>
  <si>
    <t>C</t>
  </si>
  <si>
    <t>D</t>
  </si>
  <si>
    <t>E</t>
  </si>
  <si>
    <t>1 Total</t>
  </si>
  <si>
    <t>2 Total</t>
  </si>
  <si>
    <t>3 Total</t>
  </si>
  <si>
    <t>4 Total</t>
  </si>
  <si>
    <t>Total Score</t>
  </si>
  <si>
    <t>Waitlist Order</t>
  </si>
  <si>
    <t>Navisun Illinois Solar 2 LLC</t>
  </si>
  <si>
    <t>Navisun Murphysboro 1, LLC</t>
  </si>
  <si>
    <t>Navisun LLC</t>
  </si>
  <si>
    <t>AmerenIllinois</t>
  </si>
  <si>
    <t>1361 Dallas Road</t>
  </si>
  <si>
    <t>Murphysboro</t>
  </si>
  <si>
    <t>White</t>
  </si>
  <si>
    <t>Navisun Norris City IL 2, LLC</t>
  </si>
  <si>
    <t>Cook County Rd</t>
  </si>
  <si>
    <t>Norris City</t>
  </si>
  <si>
    <t>Jackson</t>
  </si>
  <si>
    <t>AV ID</t>
  </si>
  <si>
    <t>Project Size AC (MW)</t>
  </si>
  <si>
    <t>Total Points</t>
  </si>
  <si>
    <t>Tiebreaker value (randomly generated)</t>
  </si>
  <si>
    <t xml:space="preserve">Place in Waitlist </t>
  </si>
  <si>
    <t>Chaberton Solar Sumner</t>
  </si>
  <si>
    <t>Chaberton Solar Illinois LLC</t>
  </si>
  <si>
    <t>Chaberton Energy Holdings Inc</t>
  </si>
  <si>
    <t>N/A</t>
  </si>
  <si>
    <t>1*</t>
  </si>
  <si>
    <t>Crabtree Lane</t>
  </si>
  <si>
    <t>Winchester</t>
  </si>
  <si>
    <t>Scott</t>
  </si>
  <si>
    <t> </t>
  </si>
  <si>
    <t>Plains Solar, LLC</t>
  </si>
  <si>
    <t>Cypress Creek Renewables, LLC</t>
  </si>
  <si>
    <t>2*</t>
  </si>
  <si>
    <t>14080 Witt Ave</t>
  </si>
  <si>
    <t>Irving</t>
  </si>
  <si>
    <t>Montgomery</t>
  </si>
  <si>
    <t>Chaberton Solar Hudson</t>
  </si>
  <si>
    <t>3*</t>
  </si>
  <si>
    <t>Hickory Lane</t>
  </si>
  <si>
    <t>Oakley Road Solar, LLC</t>
  </si>
  <si>
    <t>Nexamp Solar, LLC</t>
  </si>
  <si>
    <t>Nexamp, Inc. </t>
  </si>
  <si>
    <t>NEC of Oakley Road and County Line Road</t>
  </si>
  <si>
    <t>Cerro Gordo</t>
  </si>
  <si>
    <t>Piatt</t>
  </si>
  <si>
    <t>IL1_Cam001_E1300st</t>
  </si>
  <si>
    <t>Lightstar Renewables, LLC</t>
  </si>
  <si>
    <t>E 1300 St</t>
  </si>
  <si>
    <t>Cambridge Twp</t>
  </si>
  <si>
    <t>Henry</t>
  </si>
  <si>
    <t>West Belleville 1</t>
  </si>
  <si>
    <t>DG Illinois CS, LLC</t>
  </si>
  <si>
    <t>NextEra Energy, Inc</t>
  </si>
  <si>
    <t>Concordia Church Road</t>
  </si>
  <si>
    <t>Belleville</t>
  </si>
  <si>
    <t>St. Clair</t>
  </si>
  <si>
    <t>West Belleville 2</t>
  </si>
  <si>
    <t>Belle Valley 1</t>
  </si>
  <si>
    <t>1217 Green Mount Lane</t>
  </si>
  <si>
    <t>Belle Valley 2</t>
  </si>
  <si>
    <t>Galesburg Airport Solar</t>
  </si>
  <si>
    <t>Community Power Group, LLC</t>
  </si>
  <si>
    <t>275 Lloyd Stearman Drive</t>
  </si>
  <si>
    <t>Galesburg</t>
  </si>
  <si>
    <t>Knox</t>
  </si>
  <si>
    <t>Diel Trust I</t>
  </si>
  <si>
    <t>Sunvest New Energy LLC</t>
  </si>
  <si>
    <t>524 N Passport</t>
  </si>
  <si>
    <t>Noble</t>
  </si>
  <si>
    <t>Richland</t>
  </si>
  <si>
    <t xml:space="preserve">Limestone CS </t>
  </si>
  <si>
    <t xml:space="preserve"> 601 N Taylor Road</t>
  </si>
  <si>
    <t xml:space="preserve"> Hanna City</t>
  </si>
  <si>
    <t>Peoria</t>
  </si>
  <si>
    <t>Ottawa Solar 1, LLC</t>
  </si>
  <si>
    <t>1115 Solar Development, LLC</t>
  </si>
  <si>
    <t>New Leaf Energy, Inc</t>
  </si>
  <si>
    <t>N 30th Rd</t>
  </si>
  <si>
    <t>Ottawa</t>
  </si>
  <si>
    <t>LaSalle</t>
  </si>
  <si>
    <t>Gerstenschlager Solar I, LLC</t>
  </si>
  <si>
    <t>Dimension IL 1 LLC</t>
  </si>
  <si>
    <t>Dimension Energy LLC</t>
  </si>
  <si>
    <t>8711 Old Highway 13</t>
  </si>
  <si>
    <t>Washington Street Solar 1, LLC</t>
  </si>
  <si>
    <t>2440 W Washington St</t>
  </si>
  <si>
    <t>Bloomington</t>
  </si>
  <si>
    <t>McLean</t>
  </si>
  <si>
    <t>Damen Solar, LLC</t>
  </si>
  <si>
    <t>963 US-150</t>
  </si>
  <si>
    <t>Knoxville</t>
  </si>
  <si>
    <t>Cabin Hill Solar</t>
  </si>
  <si>
    <t>Solar Provider Group LLC</t>
  </si>
  <si>
    <t>Cabin Hill Drive</t>
  </si>
  <si>
    <t>Bridgeport</t>
  </si>
  <si>
    <t>Lawrence</t>
  </si>
  <si>
    <t xml:space="preserve">Dunlap CS </t>
  </si>
  <si>
    <t>10213 N Radnor Rd</t>
  </si>
  <si>
    <t>Dunlap</t>
  </si>
  <si>
    <t>Danville Solar Project</t>
  </si>
  <si>
    <t>TotalEnergies Distributed Generations Assets, USA, LLC</t>
  </si>
  <si>
    <t xml:space="preserve">Country HWY S and Greenwood Cemetery Rd. </t>
  </si>
  <si>
    <t>DANVILLE</t>
  </si>
  <si>
    <t>Vermillion</t>
  </si>
  <si>
    <t>Spillertown CSG 1 LLC</t>
  </si>
  <si>
    <t>303 S Spillertown Rd</t>
  </si>
  <si>
    <t>Spillertown</t>
  </si>
  <si>
    <t>Williamson</t>
  </si>
  <si>
    <t>Oglesby CSG</t>
  </si>
  <si>
    <t>New Energy Equity LLC</t>
  </si>
  <si>
    <t>295 ST MARY'S DR</t>
  </si>
  <si>
    <t>HARRISBURG</t>
  </si>
  <si>
    <t>Saline</t>
  </si>
  <si>
    <t>SV CSG Odin LLC</t>
  </si>
  <si>
    <t>SunVest Solar, LLC</t>
  </si>
  <si>
    <t>2440 Hoots Chapel Rd.</t>
  </si>
  <si>
    <t>Odin</t>
  </si>
  <si>
    <t>Fast Ave Solar LLC</t>
  </si>
  <si>
    <t xml:space="preserve">33675 FAST AVE </t>
  </si>
  <si>
    <t>Mackinaw</t>
  </si>
  <si>
    <t>Tazewell</t>
  </si>
  <si>
    <t>Visser 2</t>
  </si>
  <si>
    <t>800 Charles Rd.</t>
  </si>
  <si>
    <t>Carbondale</t>
  </si>
  <si>
    <t>Oasis Solar 1 LLC</t>
  </si>
  <si>
    <t>TPSR Operating LLC</t>
  </si>
  <si>
    <t>Wildcat Drive</t>
  </si>
  <si>
    <t>Marion</t>
  </si>
  <si>
    <t>Rutland CSG 1 LLC</t>
  </si>
  <si>
    <t>Marseilles</t>
  </si>
  <si>
    <t>Spillertown CSG 2 LLC</t>
  </si>
  <si>
    <t>Old Frankfort Rd</t>
  </si>
  <si>
    <t>McCray Solar 1, LLC</t>
  </si>
  <si>
    <t>1180 IL Rte 127</t>
  </si>
  <si>
    <t>Greenville</t>
  </si>
  <si>
    <t>Bond</t>
  </si>
  <si>
    <t>4-H Road CSG 1 LLC</t>
  </si>
  <si>
    <t>W Mckinley Rd</t>
  </si>
  <si>
    <t xml:space="preserve">IL CDG 021 LC </t>
  </si>
  <si>
    <t>UGE IL Holdings LLC</t>
  </si>
  <si>
    <t>UGE International Ltd</t>
  </si>
  <si>
    <t>3063 Winchester Cir</t>
  </si>
  <si>
    <t xml:space="preserve">Galesburg </t>
  </si>
  <si>
    <t>Argenta Solar, LLC</t>
  </si>
  <si>
    <t>39.990675, -88.811655</t>
  </si>
  <si>
    <t>Argenta</t>
  </si>
  <si>
    <t>Macon</t>
  </si>
  <si>
    <t>Illiopolis Brownfield Solar</t>
  </si>
  <si>
    <t>Ameresco, Inc.</t>
  </si>
  <si>
    <t>19800 Borden Road</t>
  </si>
  <si>
    <t>Illiopolis</t>
  </si>
  <si>
    <t>Sangamon</t>
  </si>
  <si>
    <t>Kinderhook CSG 1 LLC</t>
  </si>
  <si>
    <t>Windfree, Wind + Solar Energy Design Company</t>
  </si>
  <si>
    <t>39.745208, -91.244579</t>
  </si>
  <si>
    <t>Kinderhook</t>
  </si>
  <si>
    <t>Pike</t>
  </si>
  <si>
    <t>Concinna Solar 1 LLC</t>
  </si>
  <si>
    <t>Concinna Solar 2 LLC</t>
  </si>
  <si>
    <t>247-323 Reservoir Rd</t>
  </si>
  <si>
    <t>Harrisburg</t>
  </si>
  <si>
    <t>499 Reservoir Rd</t>
  </si>
  <si>
    <t>Devillez Solar LLC</t>
  </si>
  <si>
    <t>ACE Development Company, LLC.</t>
  </si>
  <si>
    <t>3131 Devillez Road</t>
  </si>
  <si>
    <t>TPSR Illinois Solar 1 LLC</t>
  </si>
  <si>
    <t>Biltmore Lane</t>
  </si>
  <si>
    <t>BMR Solar 1 LLC</t>
  </si>
  <si>
    <t>IL Route 148</t>
  </si>
  <si>
    <t>Zeigler</t>
  </si>
  <si>
    <t>Franklin</t>
  </si>
  <si>
    <t>Tuscan Solar, LLC</t>
  </si>
  <si>
    <t>Ironwood Renewables, LLC</t>
  </si>
  <si>
    <t>OLD COUNTRY ROAD &amp; KIMES ROAD</t>
  </si>
  <si>
    <t>Girard</t>
  </si>
  <si>
    <t>Macoupin</t>
  </si>
  <si>
    <t xml:space="preserve">Group B Starting Capacity </t>
  </si>
  <si>
    <t>149 MW</t>
  </si>
  <si>
    <t xml:space="preserve">Group B Available Capacity </t>
  </si>
  <si>
    <t>RNG Seed: 803093182</t>
  </si>
  <si>
    <t>Rock Creek Joliet Solar, LLC</t>
  </si>
  <si>
    <t>ComEd</t>
  </si>
  <si>
    <t xml:space="preserve">3901 Rock Creek Blvd </t>
  </si>
  <si>
    <t>Joliet</t>
  </si>
  <si>
    <t xml:space="preserve">Will </t>
  </si>
  <si>
    <t>Troy Township</t>
  </si>
  <si>
    <t>Hecht Drive Solar, LLC</t>
  </si>
  <si>
    <t>1550 Hecht Drive</t>
  </si>
  <si>
    <t>Bartlett</t>
  </si>
  <si>
    <t xml:space="preserve">Dupage </t>
  </si>
  <si>
    <t>Wayne Township</t>
  </si>
  <si>
    <t>TPE IL Solar Holdings, LLC</t>
  </si>
  <si>
    <t>IL MH526</t>
  </si>
  <si>
    <t>TPE Development LLC</t>
  </si>
  <si>
    <t>815 Bay Rd</t>
  </si>
  <si>
    <t>Lakemoor</t>
  </si>
  <si>
    <t>McHenry</t>
  </si>
  <si>
    <t>McHenry Township</t>
  </si>
  <si>
    <t>Doty Pullman Solar LLC</t>
  </si>
  <si>
    <t>10700 S Doty Ave</t>
  </si>
  <si>
    <t>Chicago</t>
  </si>
  <si>
    <t>Cook</t>
  </si>
  <si>
    <t>Chicago City</t>
  </si>
  <si>
    <t>Bartlett Greco Solar, LLC</t>
  </si>
  <si>
    <t>1323 Brewster Creek</t>
  </si>
  <si>
    <t>Dupage</t>
  </si>
  <si>
    <t>Central Gateway Solar, LLC</t>
  </si>
  <si>
    <t>23534 S Central Ave</t>
  </si>
  <si>
    <t>University Park</t>
  </si>
  <si>
    <t>Monee Township</t>
  </si>
  <si>
    <t>3900 Normal Solar, LLC</t>
  </si>
  <si>
    <t>3903 South Wallace Street</t>
  </si>
  <si>
    <t>Bryn Mawr Solar, LLC</t>
  </si>
  <si>
    <t>801 W Bryn Mawr Avenue</t>
  </si>
  <si>
    <t>Itasca</t>
  </si>
  <si>
    <t>Addison Township</t>
  </si>
  <si>
    <t>Project ID</t>
  </si>
  <si>
    <t>Anacona 1A Solar Project</t>
  </si>
  <si>
    <t>The intersection of East County Road 2800 North and North County Road 450 East</t>
  </si>
  <si>
    <t>READING</t>
  </si>
  <si>
    <t>Livingston</t>
  </si>
  <si>
    <t>Minooka Solar LLC</t>
  </si>
  <si>
    <t>Land of Lincoln Solar LLC</t>
  </si>
  <si>
    <t>Saturn Power Corporation</t>
  </si>
  <si>
    <t>Vacant Canal Road</t>
  </si>
  <si>
    <t>Minooka</t>
  </si>
  <si>
    <t>Will</t>
  </si>
  <si>
    <t>Channahon</t>
  </si>
  <si>
    <t>SV CSG Paloma Solar, LLC</t>
  </si>
  <si>
    <t>41.581609, -89.445440</t>
  </si>
  <si>
    <t>Ohio</t>
  </si>
  <si>
    <t>Bureau</t>
  </si>
  <si>
    <t>IL WI1125</t>
  </si>
  <si>
    <t>TPE IL WI1125, LLC</t>
  </si>
  <si>
    <t>S Ingolsby Rd</t>
  </si>
  <si>
    <t>Troy</t>
  </si>
  <si>
    <t>Dietrich Road Solar 1, LLC</t>
  </si>
  <si>
    <t>Dietrich Road</t>
  </si>
  <si>
    <t>Kane County</t>
  </si>
  <si>
    <t>Kane</t>
  </si>
  <si>
    <t>Hampshire</t>
  </si>
  <si>
    <t>Le Fevre Road Solar, LLC</t>
  </si>
  <si>
    <t>Nexamp Capital, LLC</t>
  </si>
  <si>
    <t>3493 West Le Fevre Road</t>
  </si>
  <si>
    <t>Sterling</t>
  </si>
  <si>
    <t>Whiteside</t>
  </si>
  <si>
    <t>Triple Ray Solar, LLC</t>
  </si>
  <si>
    <t>E 5000 S Rd</t>
  </si>
  <si>
    <t>St Anne</t>
  </si>
  <si>
    <t>Kankakee</t>
  </si>
  <si>
    <t>SV CSG Manteno LLC</t>
  </si>
  <si>
    <t>W 7000 Road N</t>
  </si>
  <si>
    <t>Manteno</t>
  </si>
  <si>
    <t>SV CSG Bourbonnais LLC</t>
  </si>
  <si>
    <t xml:space="preserve">IL-102 </t>
  </si>
  <si>
    <t>Bourbonnais</t>
  </si>
  <si>
    <t>Yorkville Renewables, LLC</t>
  </si>
  <si>
    <t>SWQ of Galena Road and IL Route 47</t>
  </si>
  <si>
    <t>Yorkville</t>
  </si>
  <si>
    <t>Kendall</t>
  </si>
  <si>
    <t>BPL IL - Rock</t>
  </si>
  <si>
    <t>Standard Solar, Inc.</t>
  </si>
  <si>
    <t>4001-4021 Rock Creek Blvd</t>
  </si>
  <si>
    <t>Prataria Solar, LLC</t>
  </si>
  <si>
    <t>11504 Prairie Center Rd</t>
  </si>
  <si>
    <t>Morrison</t>
  </si>
  <si>
    <t>Dundee Renewables, LLC</t>
  </si>
  <si>
    <t>42.142590, -88.347310</t>
  </si>
  <si>
    <t>Dundee</t>
  </si>
  <si>
    <t>English Prairie Solar 1, LLC</t>
  </si>
  <si>
    <t>490 English Prairie Rd.</t>
  </si>
  <si>
    <t>Spring Grove</t>
  </si>
  <si>
    <t>Burton</t>
  </si>
  <si>
    <t>County Line Road Solar</t>
  </si>
  <si>
    <t>Wildcat Renewables, LLC</t>
  </si>
  <si>
    <t>Renewable Properties, LLC</t>
  </si>
  <si>
    <t>15863 County Line Road</t>
  </si>
  <si>
    <t>Andrena Solar, LLC</t>
  </si>
  <si>
    <t>Trajectory Solar 3, LLC</t>
  </si>
  <si>
    <t xml:space="preserve"> Trajectory Energy Partners, LLC</t>
  </si>
  <si>
    <t>Land along Greenwood Road</t>
  </si>
  <si>
    <t>Hebron</t>
  </si>
  <si>
    <t>Hebron Township</t>
  </si>
  <si>
    <t xml:space="preserve">W.P. Carey - University Park </t>
  </si>
  <si>
    <t>PowerFlex Solar, LLC</t>
  </si>
  <si>
    <t>701 Central Avenue</t>
  </si>
  <si>
    <t>W.P. Carey - Huntley</t>
  </si>
  <si>
    <t>11803 Oak Creek Pkwy</t>
  </si>
  <si>
    <t>Huntley</t>
  </si>
  <si>
    <t>Rutland Township</t>
  </si>
  <si>
    <t>ILWI258</t>
  </si>
  <si>
    <t>S La Grange Road</t>
  </si>
  <si>
    <t>Monee</t>
  </si>
  <si>
    <t>Green Garden Township</t>
  </si>
  <si>
    <t>101 E Crossroads</t>
  </si>
  <si>
    <t>Altus IL, LLC</t>
  </si>
  <si>
    <t>101 E Crossroads Pkwy</t>
  </si>
  <si>
    <t>Bolingbrook</t>
  </si>
  <si>
    <t>DuPage</t>
  </si>
  <si>
    <t>Randall Crossing</t>
  </si>
  <si>
    <t>2755 Alft Ln</t>
  </si>
  <si>
    <t>Elgin</t>
  </si>
  <si>
    <t>Glen Pointe</t>
  </si>
  <si>
    <t>141-171 Internationale Blvd</t>
  </si>
  <si>
    <t>Glendale Heights</t>
  </si>
  <si>
    <t>Bloomingdale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</si>
</sst>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D45E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ED45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AECA5"/>
        <bgColor indexed="64"/>
      </patternFill>
    </fill>
    <fill>
      <patternFill patternType="solid">
        <fgColor rgb="FFF2F2F2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2" borderId="3" xfId="0" applyFill="1" applyBorder="1"/>
    <xf numFmtId="0" fontId="0" fillId="3" borderId="7" xfId="0" applyFill="1" applyBorder="1" applyAlignment="1">
      <alignment wrapText="1"/>
    </xf>
    <xf numFmtId="1" fontId="0" fillId="3" borderId="7" xfId="0" applyNumberFormat="1" applyFill="1" applyBorder="1" applyAlignment="1">
      <alignment horizontal="right" wrapText="1"/>
    </xf>
    <xf numFmtId="0" fontId="0" fillId="8" borderId="7" xfId="0" applyFill="1" applyBorder="1" applyAlignment="1">
      <alignment wrapText="1"/>
    </xf>
    <xf numFmtId="1" fontId="3" fillId="8" borderId="8" xfId="0" applyNumberFormat="1" applyFont="1" applyFill="1" applyBorder="1" applyAlignment="1">
      <alignment horizontal="right" wrapText="1"/>
    </xf>
    <xf numFmtId="0" fontId="0" fillId="5" borderId="7" xfId="0" applyFill="1" applyBorder="1" applyAlignment="1">
      <alignment wrapText="1"/>
    </xf>
    <xf numFmtId="1" fontId="0" fillId="5" borderId="7" xfId="0" applyNumberFormat="1" applyFill="1" applyBorder="1" applyAlignment="1">
      <alignment horizontal="right" wrapText="1"/>
    </xf>
    <xf numFmtId="1" fontId="0" fillId="6" borderId="7" xfId="0" applyNumberFormat="1" applyFill="1" applyBorder="1" applyAlignment="1">
      <alignment horizontal="left" wrapText="1"/>
    </xf>
    <xf numFmtId="2" fontId="1" fillId="2" borderId="7" xfId="0" applyNumberFormat="1" applyFont="1" applyFill="1" applyBorder="1" applyAlignment="1">
      <alignment wrapText="1"/>
    </xf>
    <xf numFmtId="1" fontId="0" fillId="3" borderId="8" xfId="0" applyNumberFormat="1" applyFill="1" applyBorder="1" applyAlignment="1">
      <alignment horizontal="right" wrapText="1"/>
    </xf>
    <xf numFmtId="1" fontId="0" fillId="5" borderId="8" xfId="0" applyNumberFormat="1" applyFill="1" applyBorder="1" applyAlignment="1">
      <alignment horizontal="right" wrapText="1"/>
    </xf>
    <xf numFmtId="0" fontId="0" fillId="0" borderId="7" xfId="0" applyBorder="1"/>
    <xf numFmtId="0" fontId="2" fillId="7" borderId="8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1" fontId="0" fillId="6" borderId="15" xfId="0" applyNumberFormat="1" applyFill="1" applyBorder="1" applyAlignment="1">
      <alignment horizontal="left" wrapText="1"/>
    </xf>
    <xf numFmtId="0" fontId="2" fillId="7" borderId="18" xfId="0" applyFont="1" applyFill="1" applyBorder="1" applyAlignment="1">
      <alignment wrapText="1"/>
    </xf>
    <xf numFmtId="0" fontId="1" fillId="3" borderId="7" xfId="0" applyFont="1" applyFill="1" applyBorder="1"/>
    <xf numFmtId="0" fontId="1" fillId="8" borderId="7" xfId="0" applyFont="1" applyFill="1" applyBorder="1"/>
    <xf numFmtId="0" fontId="1" fillId="5" borderId="7" xfId="0" applyFont="1" applyFill="1" applyBorder="1"/>
    <xf numFmtId="164" fontId="1" fillId="6" borderId="7" xfId="0" applyNumberFormat="1" applyFont="1" applyFill="1" applyBorder="1" applyAlignment="1">
      <alignment horizontal="right" wrapText="1"/>
    </xf>
    <xf numFmtId="2" fontId="1" fillId="2" borderId="7" xfId="0" applyNumberFormat="1" applyFont="1" applyFill="1" applyBorder="1"/>
    <xf numFmtId="0" fontId="4" fillId="0" borderId="7" xfId="0" applyFont="1" applyBorder="1"/>
    <xf numFmtId="1" fontId="3" fillId="0" borderId="7" xfId="0" applyNumberFormat="1" applyFont="1" applyBorder="1" applyAlignment="1">
      <alignment horizontal="right"/>
    </xf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2" fillId="7" borderId="7" xfId="0" applyFont="1" applyFill="1" applyBorder="1" applyAlignment="1">
      <alignment wrapText="1"/>
    </xf>
    <xf numFmtId="1" fontId="1" fillId="6" borderId="7" xfId="0" applyNumberFormat="1" applyFont="1" applyFill="1" applyBorder="1" applyAlignment="1">
      <alignment horizontal="right" wrapText="1"/>
    </xf>
    <xf numFmtId="1" fontId="0" fillId="0" borderId="7" xfId="0" applyNumberForma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2" fontId="1" fillId="9" borderId="7" xfId="0" applyNumberFormat="1" applyFont="1" applyFill="1" applyBorder="1" applyAlignment="1">
      <alignment vertical="top" wrapText="1"/>
    </xf>
    <xf numFmtId="14" fontId="1" fillId="0" borderId="0" xfId="0" applyNumberFormat="1" applyFont="1"/>
    <xf numFmtId="14" fontId="0" fillId="0" borderId="7" xfId="0" applyNumberFormat="1" applyBorder="1"/>
    <xf numFmtId="14" fontId="0" fillId="0" borderId="0" xfId="0" applyNumberFormat="1"/>
    <xf numFmtId="0" fontId="0" fillId="2" borderId="0" xfId="0" applyFill="1"/>
    <xf numFmtId="14" fontId="1" fillId="9" borderId="7" xfId="0" applyNumberFormat="1" applyFont="1" applyFill="1" applyBorder="1" applyAlignment="1">
      <alignment wrapText="1"/>
    </xf>
    <xf numFmtId="0" fontId="5" fillId="0" borderId="7" xfId="0" applyFont="1" applyBorder="1"/>
    <xf numFmtId="2" fontId="1" fillId="2" borderId="0" xfId="0" applyNumberFormat="1" applyFont="1" applyFill="1" applyAlignment="1">
      <alignment wrapText="1"/>
    </xf>
    <xf numFmtId="0" fontId="1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 applyAlignment="1">
      <alignment horizontal="right"/>
    </xf>
    <xf numFmtId="2" fontId="1" fillId="6" borderId="7" xfId="0" applyNumberFormat="1" applyFont="1" applyFill="1" applyBorder="1" applyAlignment="1">
      <alignment horizontal="right" wrapText="1"/>
    </xf>
    <xf numFmtId="165" fontId="0" fillId="0" borderId="0" xfId="0" applyNumberFormat="1"/>
    <xf numFmtId="165" fontId="2" fillId="7" borderId="14" xfId="0" applyNumberFormat="1" applyFont="1" applyFill="1" applyBorder="1" applyAlignment="1">
      <alignment wrapText="1"/>
    </xf>
    <xf numFmtId="165" fontId="0" fillId="0" borderId="7" xfId="0" applyNumberFormat="1" applyBorder="1"/>
    <xf numFmtId="165" fontId="2" fillId="7" borderId="7" xfId="0" applyNumberFormat="1" applyFont="1" applyFill="1" applyBorder="1" applyAlignment="1">
      <alignment wrapText="1"/>
    </xf>
    <xf numFmtId="0" fontId="6" fillId="10" borderId="7" xfId="0" applyFont="1" applyFill="1" applyBorder="1" applyAlignment="1">
      <alignment wrapText="1"/>
    </xf>
    <xf numFmtId="0" fontId="6" fillId="10" borderId="33" xfId="0" applyFont="1" applyFill="1" applyBorder="1" applyAlignment="1">
      <alignment wrapText="1"/>
    </xf>
    <xf numFmtId="0" fontId="6" fillId="11" borderId="33" xfId="0" applyFont="1" applyFill="1" applyBorder="1" applyAlignment="1">
      <alignment wrapText="1"/>
    </xf>
    <xf numFmtId="0" fontId="6" fillId="12" borderId="33" xfId="0" applyFont="1" applyFill="1" applyBorder="1" applyAlignment="1">
      <alignment wrapText="1"/>
    </xf>
    <xf numFmtId="0" fontId="7" fillId="13" borderId="33" xfId="0" applyFont="1" applyFill="1" applyBorder="1" applyAlignment="1">
      <alignment wrapText="1"/>
    </xf>
    <xf numFmtId="0" fontId="7" fillId="0" borderId="20" xfId="0" applyFont="1" applyBorder="1"/>
    <xf numFmtId="0" fontId="7" fillId="0" borderId="19" xfId="0" applyFont="1" applyBorder="1"/>
    <xf numFmtId="22" fontId="7" fillId="0" borderId="19" xfId="0" applyNumberFormat="1" applyFont="1" applyBorder="1"/>
    <xf numFmtId="0" fontId="0" fillId="0" borderId="34" xfId="0" applyBorder="1"/>
    <xf numFmtId="0" fontId="7" fillId="0" borderId="10" xfId="0" applyFont="1" applyBorder="1"/>
    <xf numFmtId="0" fontId="7" fillId="0" borderId="9" xfId="0" applyFont="1" applyBorder="1"/>
    <xf numFmtId="22" fontId="7" fillId="0" borderId="9" xfId="0" applyNumberFormat="1" applyFont="1" applyBorder="1"/>
    <xf numFmtId="0" fontId="7" fillId="14" borderId="19" xfId="0" applyFont="1" applyFill="1" applyBorder="1" applyAlignment="1">
      <alignment horizontal="right"/>
    </xf>
    <xf numFmtId="0" fontId="7" fillId="14" borderId="9" xfId="0" applyFont="1" applyFill="1" applyBorder="1" applyAlignment="1">
      <alignment horizontal="right"/>
    </xf>
    <xf numFmtId="0" fontId="6" fillId="9" borderId="33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6" fillId="10" borderId="13" xfId="0" applyFont="1" applyFill="1" applyBorder="1" applyAlignment="1">
      <alignment wrapText="1"/>
    </xf>
    <xf numFmtId="0" fontId="6" fillId="10" borderId="12" xfId="0" applyFont="1" applyFill="1" applyBorder="1" applyAlignment="1">
      <alignment wrapText="1"/>
    </xf>
    <xf numFmtId="0" fontId="6" fillId="11" borderId="12" xfId="0" applyFont="1" applyFill="1" applyBorder="1" applyAlignment="1">
      <alignment wrapText="1"/>
    </xf>
    <xf numFmtId="0" fontId="6" fillId="12" borderId="12" xfId="0" applyFont="1" applyFill="1" applyBorder="1" applyAlignment="1">
      <alignment wrapText="1"/>
    </xf>
    <xf numFmtId="0" fontId="7" fillId="13" borderId="12" xfId="0" applyFont="1" applyFill="1" applyBorder="1" applyAlignment="1">
      <alignment wrapText="1"/>
    </xf>
    <xf numFmtId="0" fontId="7" fillId="0" borderId="7" xfId="0" applyFont="1" applyBorder="1"/>
    <xf numFmtId="0" fontId="7" fillId="0" borderId="33" xfId="0" applyFont="1" applyBorder="1"/>
    <xf numFmtId="22" fontId="7" fillId="0" borderId="33" xfId="0" applyNumberFormat="1" applyFont="1" applyBorder="1"/>
    <xf numFmtId="0" fontId="7" fillId="14" borderId="33" xfId="0" applyFont="1" applyFill="1" applyBorder="1"/>
    <xf numFmtId="0" fontId="7" fillId="14" borderId="19" xfId="0" applyFont="1" applyFill="1" applyBorder="1"/>
    <xf numFmtId="0" fontId="7" fillId="14" borderId="9" xfId="0" applyFont="1" applyFill="1" applyBorder="1"/>
    <xf numFmtId="0" fontId="2" fillId="15" borderId="13" xfId="0" applyFont="1" applyFill="1" applyBorder="1" applyAlignment="1">
      <alignment horizontal="center"/>
    </xf>
    <xf numFmtId="0" fontId="0" fillId="0" borderId="35" xfId="0" applyBorder="1"/>
    <xf numFmtId="22" fontId="7" fillId="0" borderId="7" xfId="0" applyNumberFormat="1" applyFont="1" applyBorder="1"/>
    <xf numFmtId="0" fontId="7" fillId="14" borderId="7" xfId="0" applyFont="1" applyFill="1" applyBorder="1" applyAlignment="1">
      <alignment horizontal="right"/>
    </xf>
    <xf numFmtId="0" fontId="7" fillId="0" borderId="0" xfId="0" applyFont="1"/>
    <xf numFmtId="0" fontId="0" fillId="0" borderId="36" xfId="0" applyBorder="1"/>
    <xf numFmtId="0" fontId="0" fillId="14" borderId="35" xfId="0" applyFill="1" applyBorder="1"/>
    <xf numFmtId="0" fontId="2" fillId="15" borderId="7" xfId="0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4" borderId="17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1" fillId="5" borderId="17" xfId="0" applyNumberFormat="1" applyFont="1" applyFill="1" applyBorder="1" applyAlignment="1">
      <alignment horizontal="center"/>
    </xf>
    <xf numFmtId="1" fontId="1" fillId="5" borderId="5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6" borderId="16" xfId="0" applyNumberFormat="1" applyFont="1" applyFill="1" applyBorder="1" applyAlignment="1">
      <alignment horizontal="center" wrapText="1"/>
    </xf>
    <xf numFmtId="1" fontId="1" fillId="6" borderId="0" xfId="0" applyNumberFormat="1" applyFont="1" applyFill="1" applyAlignment="1">
      <alignment horizontal="center" wrapText="1"/>
    </xf>
    <xf numFmtId="1" fontId="1" fillId="6" borderId="3" xfId="0" applyNumberFormat="1" applyFont="1" applyFill="1" applyBorder="1" applyAlignment="1">
      <alignment horizontal="center" wrapText="1"/>
    </xf>
    <xf numFmtId="1" fontId="1" fillId="6" borderId="17" xfId="0" applyNumberFormat="1" applyFont="1" applyFill="1" applyBorder="1" applyAlignment="1">
      <alignment horizontal="center" wrapText="1"/>
    </xf>
    <xf numFmtId="1" fontId="1" fillId="6" borderId="5" xfId="0" applyNumberFormat="1" applyFont="1" applyFill="1" applyBorder="1" applyAlignment="1">
      <alignment horizontal="center" wrapText="1"/>
    </xf>
    <xf numFmtId="1" fontId="1" fillId="6" borderId="6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AECA5"/>
      <color rgb="FFFED45E"/>
      <color rgb="FFF9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66675</xdr:rowOff>
    </xdr:from>
    <xdr:to>
      <xdr:col>19</xdr:col>
      <xdr:colOff>285750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F6717B-D2F2-878D-6FB4-44D778A7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1350" y="66675"/>
          <a:ext cx="2647950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120650</xdr:colOff>
      <xdr:row>0</xdr:row>
      <xdr:rowOff>76200</xdr:rowOff>
    </xdr:from>
    <xdr:to>
      <xdr:col>19</xdr:col>
      <xdr:colOff>44451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7379B-68CE-DC84-8E27-AEE7E148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5855" y="76200"/>
          <a:ext cx="2417618" cy="93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I8"/>
  <sheetViews>
    <sheetView showGridLines="0" tabSelected="1" zoomScale="124" zoomScaleNormal="124" workbookViewId="0">
      <selection activeCell="J7" sqref="J7:M7"/>
    </sheetView>
  </sheetViews>
  <sheetFormatPr defaultRowHeight="15" x14ac:dyDescent="0.25"/>
  <cols>
    <col min="1" max="1" width="12.5703125" customWidth="1"/>
    <col min="2" max="2" width="24.85546875" customWidth="1"/>
    <col min="4" max="4" width="26.7109375" customWidth="1"/>
    <col min="5" max="5" width="22.5703125" customWidth="1"/>
    <col min="6" max="6" width="9.140625" style="49"/>
    <col min="8" max="8" width="14.85546875" customWidth="1"/>
    <col min="9" max="9" width="11" style="37" customWidth="1"/>
    <col min="10" max="11" width="14.85546875" customWidth="1"/>
    <col min="12" max="12" width="8.140625" customWidth="1"/>
    <col min="13" max="13" width="10.5703125" customWidth="1"/>
    <col min="14" max="14" width="14.85546875" customWidth="1"/>
    <col min="20" max="20" width="7.5703125" customWidth="1"/>
    <col min="35" max="35" width="13.28515625" customWidth="1"/>
  </cols>
  <sheetData>
    <row r="1" spans="1:35" ht="15.75" thickBot="1" x14ac:dyDescent="0.3">
      <c r="H1" s="1"/>
      <c r="I1" s="35"/>
      <c r="J1" s="1"/>
      <c r="K1" s="1"/>
      <c r="L1" s="1"/>
      <c r="M1" s="1"/>
      <c r="N1" s="1"/>
      <c r="O1" s="112" t="s">
        <v>0</v>
      </c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5" x14ac:dyDescent="0.25">
      <c r="B2" s="42" t="s">
        <v>1</v>
      </c>
      <c r="C2" s="43"/>
      <c r="H2" s="1"/>
      <c r="I2" s="35"/>
      <c r="J2" s="1"/>
      <c r="K2" s="1"/>
      <c r="L2" s="1"/>
      <c r="M2" s="1"/>
      <c r="N2" s="1"/>
      <c r="O2" s="114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</row>
    <row r="3" spans="1:35" ht="14.45" customHeight="1" x14ac:dyDescent="0.25">
      <c r="B3" s="44" t="s">
        <v>2</v>
      </c>
      <c r="C3" s="45" t="s">
        <v>3</v>
      </c>
      <c r="H3" s="1"/>
      <c r="I3" s="35"/>
      <c r="J3" s="1"/>
      <c r="K3" s="1"/>
      <c r="L3" s="1"/>
      <c r="M3" s="1"/>
      <c r="N3" s="1"/>
      <c r="O3" s="88" t="s">
        <v>4</v>
      </c>
      <c r="P3" s="89"/>
      <c r="Q3" s="89"/>
      <c r="R3" s="89"/>
      <c r="S3" s="89"/>
      <c r="T3" s="90"/>
      <c r="U3" s="94" t="s">
        <v>5</v>
      </c>
      <c r="V3" s="95"/>
      <c r="W3" s="95"/>
      <c r="X3" s="96"/>
      <c r="Y3" s="100" t="s">
        <v>6</v>
      </c>
      <c r="Z3" s="101"/>
      <c r="AA3" s="101"/>
      <c r="AB3" s="101"/>
      <c r="AC3" s="102"/>
      <c r="AD3" s="106" t="s">
        <v>7</v>
      </c>
      <c r="AE3" s="107"/>
      <c r="AF3" s="107"/>
      <c r="AG3" s="108"/>
      <c r="AH3" s="38"/>
    </row>
    <row r="4" spans="1:35" ht="15.75" customHeight="1" thickBot="1" x14ac:dyDescent="0.3">
      <c r="B4" s="46" t="s">
        <v>8</v>
      </c>
      <c r="C4" s="47" t="s">
        <v>9</v>
      </c>
      <c r="H4" s="1"/>
      <c r="I4" s="35"/>
      <c r="J4" s="1"/>
      <c r="K4" s="1"/>
      <c r="L4" s="1"/>
      <c r="M4" s="1"/>
      <c r="N4" s="1"/>
      <c r="O4" s="88"/>
      <c r="P4" s="89"/>
      <c r="Q4" s="89"/>
      <c r="R4" s="89"/>
      <c r="S4" s="89"/>
      <c r="T4" s="90"/>
      <c r="U4" s="94"/>
      <c r="V4" s="95"/>
      <c r="W4" s="95"/>
      <c r="X4" s="96"/>
      <c r="Y4" s="100"/>
      <c r="Z4" s="101"/>
      <c r="AA4" s="101"/>
      <c r="AB4" s="101"/>
      <c r="AC4" s="102"/>
      <c r="AD4" s="106"/>
      <c r="AE4" s="107"/>
      <c r="AF4" s="107"/>
      <c r="AG4" s="108"/>
      <c r="AH4" s="38"/>
    </row>
    <row r="5" spans="1:35" x14ac:dyDescent="0.25">
      <c r="H5" s="1"/>
      <c r="I5" s="35"/>
      <c r="J5" s="1"/>
      <c r="K5" s="1"/>
      <c r="L5" s="1"/>
      <c r="M5" s="1"/>
      <c r="N5" s="1"/>
      <c r="O5" s="91"/>
      <c r="P5" s="92"/>
      <c r="Q5" s="92"/>
      <c r="R5" s="92"/>
      <c r="S5" s="92"/>
      <c r="T5" s="93"/>
      <c r="U5" s="97"/>
      <c r="V5" s="98"/>
      <c r="W5" s="98"/>
      <c r="X5" s="99"/>
      <c r="Y5" s="103"/>
      <c r="Z5" s="104"/>
      <c r="AA5" s="104"/>
      <c r="AB5" s="104"/>
      <c r="AC5" s="105"/>
      <c r="AD5" s="109"/>
      <c r="AE5" s="110"/>
      <c r="AF5" s="110"/>
      <c r="AG5" s="111"/>
      <c r="AH5" s="41"/>
    </row>
    <row r="6" spans="1:35" ht="75" x14ac:dyDescent="0.25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50" t="s">
        <v>15</v>
      </c>
      <c r="G6" s="15" t="s">
        <v>16</v>
      </c>
      <c r="H6" s="17" t="s">
        <v>17</v>
      </c>
      <c r="I6" s="39" t="s">
        <v>18</v>
      </c>
      <c r="J6" s="17" t="s">
        <v>19</v>
      </c>
      <c r="K6" s="17" t="s">
        <v>20</v>
      </c>
      <c r="L6" s="17" t="s">
        <v>21</v>
      </c>
      <c r="M6" s="17" t="s">
        <v>22</v>
      </c>
      <c r="N6" s="17" t="s">
        <v>23</v>
      </c>
      <c r="O6" s="3" t="s">
        <v>24</v>
      </c>
      <c r="P6" s="3" t="s">
        <v>25</v>
      </c>
      <c r="Q6" s="3" t="s">
        <v>26</v>
      </c>
      <c r="R6" s="3" t="s">
        <v>27</v>
      </c>
      <c r="S6" s="3" t="s">
        <v>28</v>
      </c>
      <c r="T6" s="4" t="s">
        <v>29</v>
      </c>
      <c r="U6" s="5" t="s">
        <v>24</v>
      </c>
      <c r="V6" s="5" t="s">
        <v>25</v>
      </c>
      <c r="W6" s="5" t="s">
        <v>26</v>
      </c>
      <c r="X6" s="6" t="s">
        <v>30</v>
      </c>
      <c r="Y6" s="7" t="s">
        <v>24</v>
      </c>
      <c r="Z6" s="7" t="s">
        <v>25</v>
      </c>
      <c r="AA6" s="7" t="s">
        <v>26</v>
      </c>
      <c r="AB6" s="7" t="s">
        <v>27</v>
      </c>
      <c r="AC6" s="8" t="s">
        <v>31</v>
      </c>
      <c r="AD6" s="16" t="s">
        <v>24</v>
      </c>
      <c r="AE6" s="16" t="s">
        <v>25</v>
      </c>
      <c r="AF6" s="16" t="s">
        <v>26</v>
      </c>
      <c r="AG6" s="9" t="s">
        <v>32</v>
      </c>
      <c r="AH6" s="41" t="s">
        <v>33</v>
      </c>
      <c r="AI6" s="87" t="s">
        <v>34</v>
      </c>
    </row>
    <row r="7" spans="1:35" x14ac:dyDescent="0.25">
      <c r="A7" s="13">
        <v>164526</v>
      </c>
      <c r="B7" s="13" t="s">
        <v>35</v>
      </c>
      <c r="C7" s="13">
        <v>2287</v>
      </c>
      <c r="D7" s="13" t="s">
        <v>36</v>
      </c>
      <c r="E7" s="23" t="s">
        <v>37</v>
      </c>
      <c r="F7" s="51">
        <v>4.9989999999999997</v>
      </c>
      <c r="G7" s="13" t="s">
        <v>24</v>
      </c>
      <c r="H7" s="13" t="s">
        <v>38</v>
      </c>
      <c r="I7" s="36">
        <v>45810.312239259256</v>
      </c>
      <c r="J7" s="13" t="s">
        <v>39</v>
      </c>
      <c r="K7" s="13" t="s">
        <v>40</v>
      </c>
      <c r="L7" s="13">
        <v>62966</v>
      </c>
      <c r="M7" s="40" t="s">
        <v>41</v>
      </c>
      <c r="N7" s="13"/>
      <c r="O7" s="13">
        <v>2</v>
      </c>
      <c r="P7" s="13"/>
      <c r="Q7" s="13"/>
      <c r="R7" s="13"/>
      <c r="S7" s="13">
        <v>1</v>
      </c>
      <c r="T7" s="18">
        <v>3</v>
      </c>
      <c r="U7" s="13"/>
      <c r="V7" s="13"/>
      <c r="W7" s="13"/>
      <c r="X7" s="19"/>
      <c r="Y7" s="13"/>
      <c r="Z7" s="13"/>
      <c r="AA7" s="13"/>
      <c r="AB7" s="13"/>
      <c r="AC7" s="20"/>
      <c r="AD7" s="13">
        <v>1</v>
      </c>
      <c r="AE7" s="13">
        <v>2</v>
      </c>
      <c r="AF7" s="13">
        <v>1</v>
      </c>
      <c r="AG7" s="21">
        <v>4</v>
      </c>
      <c r="AH7" s="22">
        <v>7</v>
      </c>
      <c r="AI7" s="13">
        <f>_xlfn.IFNA(MATCH(A7,'Group A - Current Waitlist'!$A$2:$A$42,0),"")</f>
        <v>40</v>
      </c>
    </row>
    <row r="8" spans="1:35" x14ac:dyDescent="0.25">
      <c r="A8" s="13">
        <v>164878</v>
      </c>
      <c r="B8" s="13" t="s">
        <v>35</v>
      </c>
      <c r="C8" s="13">
        <v>2287</v>
      </c>
      <c r="D8" s="13" t="s">
        <v>42</v>
      </c>
      <c r="E8" s="23" t="s">
        <v>37</v>
      </c>
      <c r="F8" s="51">
        <v>3.15</v>
      </c>
      <c r="G8" s="13" t="s">
        <v>24</v>
      </c>
      <c r="H8" s="13" t="s">
        <v>38</v>
      </c>
      <c r="I8" s="36">
        <v>45810.311626481482</v>
      </c>
      <c r="J8" s="13" t="s">
        <v>43</v>
      </c>
      <c r="K8" s="13" t="s">
        <v>44</v>
      </c>
      <c r="L8" s="13">
        <v>62869</v>
      </c>
      <c r="M8" s="40" t="s">
        <v>45</v>
      </c>
      <c r="N8" s="13"/>
      <c r="O8" s="24"/>
      <c r="P8" s="24"/>
      <c r="Q8" s="24"/>
      <c r="R8" s="13"/>
      <c r="S8" s="13">
        <v>1</v>
      </c>
      <c r="T8" s="18">
        <v>1</v>
      </c>
      <c r="U8" s="13"/>
      <c r="V8" s="13"/>
      <c r="W8" s="13"/>
      <c r="X8" s="19"/>
      <c r="Y8" s="13"/>
      <c r="Z8" s="13"/>
      <c r="AA8" s="13"/>
      <c r="AB8" s="13"/>
      <c r="AC8" s="20"/>
      <c r="AD8" s="13">
        <v>1</v>
      </c>
      <c r="AE8" s="13">
        <v>2</v>
      </c>
      <c r="AF8" s="13">
        <v>0.625</v>
      </c>
      <c r="AG8" s="21">
        <v>3.625</v>
      </c>
      <c r="AH8" s="22">
        <v>4.625</v>
      </c>
      <c r="AI8" s="13" t="str">
        <f>_xlfn.IFNA(MATCH(A8,'Group A - Current Waitlist'!$A$2:$A$42,0),"")</f>
        <v/>
      </c>
    </row>
  </sheetData>
  <autoFilter ref="A6:AH6" xr:uid="{00000000-0001-0000-0000-000000000000}">
    <sortState xmlns:xlrd2="http://schemas.microsoft.com/office/spreadsheetml/2017/richdata2" ref="A7:AH8">
      <sortCondition descending="1" ref="AH6"/>
    </sortState>
  </autoFilter>
  <mergeCells count="5">
    <mergeCell ref="O3:T5"/>
    <mergeCell ref="U3:X5"/>
    <mergeCell ref="Y3:AC5"/>
    <mergeCell ref="AD3:AG5"/>
    <mergeCell ref="O1:A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A819-BB62-4B1C-9EE9-1147EF0E3E5F}">
  <sheetPr>
    <tabColor theme="5" tint="0.79998168889431442"/>
  </sheetPr>
  <dimension ref="A1:O42"/>
  <sheetViews>
    <sheetView showGridLines="0" zoomScale="130" zoomScaleNormal="130" workbookViewId="0">
      <pane ySplit="1" topLeftCell="A2" activePane="bottomLeft" state="frozen"/>
      <selection pane="bottomLeft" activeCell="D45" sqref="D45:D46"/>
    </sheetView>
  </sheetViews>
  <sheetFormatPr defaultColWidth="9.140625" defaultRowHeight="15" x14ac:dyDescent="0.25"/>
  <cols>
    <col min="1" max="1" width="12.5703125" customWidth="1"/>
    <col min="2" max="2" width="24.85546875" customWidth="1"/>
    <col min="3" max="3" width="23.7109375" bestFit="1" customWidth="1"/>
    <col min="4" max="4" width="26.7109375" customWidth="1"/>
    <col min="5" max="5" width="22.5703125" hidden="1" customWidth="1"/>
    <col min="6" max="6" width="23.7109375" style="49" hidden="1" customWidth="1"/>
    <col min="7" max="7" width="23.7109375" bestFit="1" customWidth="1"/>
    <col min="8" max="8" width="14.85546875" hidden="1" customWidth="1"/>
    <col min="9" max="9" width="16.5703125" style="37" bestFit="1" customWidth="1"/>
    <col min="10" max="10" width="14.85546875" style="68" customWidth="1"/>
    <col min="11" max="11" width="14.85546875" hidden="1" customWidth="1"/>
    <col min="12" max="12" width="14.5703125" hidden="1" customWidth="1"/>
    <col min="13" max="13" width="10.5703125" hidden="1" customWidth="1"/>
    <col min="14" max="14" width="14.85546875" hidden="1" customWidth="1"/>
    <col min="15" max="15" width="0" hidden="1" customWidth="1"/>
    <col min="20" max="20" width="7.5703125" customWidth="1"/>
    <col min="35" max="35" width="17.42578125" customWidth="1"/>
  </cols>
  <sheetData>
    <row r="1" spans="1:15" ht="42.75" customHeight="1" x14ac:dyDescent="0.25">
      <c r="A1" s="53"/>
      <c r="B1" s="54" t="s">
        <v>13</v>
      </c>
      <c r="C1" s="54" t="s">
        <v>46</v>
      </c>
      <c r="D1" s="54" t="s">
        <v>11</v>
      </c>
      <c r="E1" s="54" t="s">
        <v>14</v>
      </c>
      <c r="F1" s="54" t="s">
        <v>47</v>
      </c>
      <c r="G1" s="55" t="s">
        <v>48</v>
      </c>
      <c r="H1" s="55" t="s">
        <v>49</v>
      </c>
      <c r="I1" s="56" t="s">
        <v>18</v>
      </c>
      <c r="J1" s="67" t="s">
        <v>50</v>
      </c>
      <c r="K1" s="57" t="s">
        <v>19</v>
      </c>
      <c r="L1" s="57" t="s">
        <v>20</v>
      </c>
      <c r="M1" s="57" t="s">
        <v>21</v>
      </c>
      <c r="N1" s="57" t="s">
        <v>22</v>
      </c>
      <c r="O1" s="57" t="s">
        <v>23</v>
      </c>
    </row>
    <row r="2" spans="1:15" x14ac:dyDescent="0.25">
      <c r="A2" s="58">
        <v>107541</v>
      </c>
      <c r="B2" s="59" t="s">
        <v>51</v>
      </c>
      <c r="C2" s="59">
        <v>2090</v>
      </c>
      <c r="D2" s="59" t="s">
        <v>52</v>
      </c>
      <c r="E2" s="59" t="s">
        <v>53</v>
      </c>
      <c r="F2" s="59">
        <v>5</v>
      </c>
      <c r="G2" s="59">
        <v>6</v>
      </c>
      <c r="H2" s="59" t="s">
        <v>54</v>
      </c>
      <c r="I2" s="60">
        <v>45104.355555555558</v>
      </c>
      <c r="J2" s="65" t="s">
        <v>55</v>
      </c>
      <c r="K2" s="59" t="s">
        <v>56</v>
      </c>
      <c r="L2" s="59" t="s">
        <v>57</v>
      </c>
      <c r="M2" s="59">
        <v>62694</v>
      </c>
      <c r="N2" s="59" t="s">
        <v>58</v>
      </c>
      <c r="O2" s="59" t="s">
        <v>59</v>
      </c>
    </row>
    <row r="3" spans="1:15" x14ac:dyDescent="0.25">
      <c r="A3" s="58">
        <v>111081</v>
      </c>
      <c r="B3" s="59" t="s">
        <v>60</v>
      </c>
      <c r="C3" s="59">
        <v>145</v>
      </c>
      <c r="D3" s="59" t="s">
        <v>61</v>
      </c>
      <c r="E3" s="59" t="s">
        <v>61</v>
      </c>
      <c r="F3" s="59">
        <v>5</v>
      </c>
      <c r="G3" s="59">
        <v>7.1</v>
      </c>
      <c r="H3" s="59" t="s">
        <v>54</v>
      </c>
      <c r="I3" s="60">
        <v>45113.413194444445</v>
      </c>
      <c r="J3" s="65" t="s">
        <v>62</v>
      </c>
      <c r="K3" s="59" t="s">
        <v>63</v>
      </c>
      <c r="L3" s="59" t="s">
        <v>64</v>
      </c>
      <c r="M3" s="59">
        <v>62094</v>
      </c>
      <c r="N3" s="59" t="s">
        <v>65</v>
      </c>
      <c r="O3" s="59" t="s">
        <v>59</v>
      </c>
    </row>
    <row r="4" spans="1:15" x14ac:dyDescent="0.25">
      <c r="A4" s="58">
        <v>114371</v>
      </c>
      <c r="B4" s="59" t="s">
        <v>66</v>
      </c>
      <c r="C4" s="59">
        <v>2090</v>
      </c>
      <c r="D4" s="59" t="s">
        <v>52</v>
      </c>
      <c r="E4" s="59" t="s">
        <v>53</v>
      </c>
      <c r="F4" s="59">
        <v>5</v>
      </c>
      <c r="G4" s="59">
        <v>6</v>
      </c>
      <c r="H4" s="59" t="s">
        <v>54</v>
      </c>
      <c r="I4" s="60">
        <v>45202.948611111111</v>
      </c>
      <c r="J4" s="65" t="s">
        <v>67</v>
      </c>
      <c r="K4" s="59" t="s">
        <v>68</v>
      </c>
      <c r="L4" s="59" t="s">
        <v>57</v>
      </c>
      <c r="M4" s="59">
        <v>62694</v>
      </c>
      <c r="N4" s="59" t="s">
        <v>58</v>
      </c>
      <c r="O4" s="59" t="s">
        <v>59</v>
      </c>
    </row>
    <row r="5" spans="1:15" x14ac:dyDescent="0.25">
      <c r="A5" s="58">
        <v>121000</v>
      </c>
      <c r="B5" s="59" t="s">
        <v>69</v>
      </c>
      <c r="C5" s="59">
        <v>343</v>
      </c>
      <c r="D5" s="59" t="s">
        <v>70</v>
      </c>
      <c r="E5" s="59" t="s">
        <v>71</v>
      </c>
      <c r="F5" s="59">
        <v>5</v>
      </c>
      <c r="G5" s="59">
        <v>5.25</v>
      </c>
      <c r="H5" s="59" t="s">
        <v>54</v>
      </c>
      <c r="I5" s="60">
        <v>45252.351388888892</v>
      </c>
      <c r="J5" s="65">
        <v>4</v>
      </c>
      <c r="K5" s="59" t="s">
        <v>72</v>
      </c>
      <c r="L5" s="59" t="s">
        <v>73</v>
      </c>
      <c r="M5" s="59">
        <v>61818</v>
      </c>
      <c r="N5" s="59" t="s">
        <v>74</v>
      </c>
      <c r="O5" s="59" t="s">
        <v>59</v>
      </c>
    </row>
    <row r="6" spans="1:15" x14ac:dyDescent="0.25">
      <c r="A6" s="58">
        <v>119439</v>
      </c>
      <c r="B6" s="59" t="s">
        <v>75</v>
      </c>
      <c r="C6" s="59">
        <v>1101</v>
      </c>
      <c r="D6" s="59" t="s">
        <v>76</v>
      </c>
      <c r="E6" s="59" t="s">
        <v>76</v>
      </c>
      <c r="F6" s="59">
        <v>4.95</v>
      </c>
      <c r="G6" s="59">
        <v>5.25</v>
      </c>
      <c r="H6" s="59" t="s">
        <v>54</v>
      </c>
      <c r="I6" s="60">
        <v>45259.406944444447</v>
      </c>
      <c r="J6" s="65">
        <v>5</v>
      </c>
      <c r="K6" s="59" t="s">
        <v>77</v>
      </c>
      <c r="L6" s="59" t="s">
        <v>78</v>
      </c>
      <c r="M6" s="59">
        <v>61238</v>
      </c>
      <c r="N6" s="59" t="s">
        <v>79</v>
      </c>
      <c r="O6" s="59" t="s">
        <v>59</v>
      </c>
    </row>
    <row r="7" spans="1:15" x14ac:dyDescent="0.25">
      <c r="A7" s="58">
        <v>119944</v>
      </c>
      <c r="B7" s="59" t="s">
        <v>80</v>
      </c>
      <c r="C7" s="59">
        <v>1058</v>
      </c>
      <c r="D7" s="59" t="s">
        <v>81</v>
      </c>
      <c r="E7" s="59" t="s">
        <v>82</v>
      </c>
      <c r="F7" s="59">
        <v>2</v>
      </c>
      <c r="G7" s="59">
        <v>5.25</v>
      </c>
      <c r="H7" s="59" t="s">
        <v>54</v>
      </c>
      <c r="I7" s="60">
        <v>45260.510416666664</v>
      </c>
      <c r="J7" s="65">
        <v>6</v>
      </c>
      <c r="K7" s="59" t="s">
        <v>83</v>
      </c>
      <c r="L7" s="59" t="s">
        <v>84</v>
      </c>
      <c r="M7" s="59">
        <v>62221</v>
      </c>
      <c r="N7" s="59" t="s">
        <v>85</v>
      </c>
      <c r="O7" s="59" t="s">
        <v>59</v>
      </c>
    </row>
    <row r="8" spans="1:15" x14ac:dyDescent="0.25">
      <c r="A8" s="58">
        <v>119948</v>
      </c>
      <c r="B8" s="59" t="s">
        <v>86</v>
      </c>
      <c r="C8" s="59">
        <v>1058</v>
      </c>
      <c r="D8" s="59" t="s">
        <v>81</v>
      </c>
      <c r="E8" s="59" t="s">
        <v>82</v>
      </c>
      <c r="F8" s="59">
        <v>2</v>
      </c>
      <c r="G8" s="59">
        <v>5.25</v>
      </c>
      <c r="H8" s="59" t="s">
        <v>54</v>
      </c>
      <c r="I8" s="60">
        <v>45260.510416666664</v>
      </c>
      <c r="J8" s="65">
        <v>7</v>
      </c>
      <c r="K8" s="59" t="s">
        <v>83</v>
      </c>
      <c r="L8" s="59" t="s">
        <v>84</v>
      </c>
      <c r="M8" s="59">
        <v>62221</v>
      </c>
      <c r="N8" s="59" t="s">
        <v>85</v>
      </c>
      <c r="O8" s="59" t="s">
        <v>59</v>
      </c>
    </row>
    <row r="9" spans="1:15" x14ac:dyDescent="0.25">
      <c r="A9" s="58">
        <v>119949</v>
      </c>
      <c r="B9" s="59" t="s">
        <v>87</v>
      </c>
      <c r="C9" s="59">
        <v>1058</v>
      </c>
      <c r="D9" s="59" t="s">
        <v>81</v>
      </c>
      <c r="E9" s="59" t="s">
        <v>82</v>
      </c>
      <c r="F9" s="59">
        <v>2</v>
      </c>
      <c r="G9" s="59">
        <v>5.25</v>
      </c>
      <c r="H9" s="59" t="s">
        <v>54</v>
      </c>
      <c r="I9" s="60">
        <v>45260.511111111111</v>
      </c>
      <c r="J9" s="65">
        <v>8</v>
      </c>
      <c r="K9" s="59" t="s">
        <v>88</v>
      </c>
      <c r="L9" s="59" t="s">
        <v>84</v>
      </c>
      <c r="M9" s="59">
        <v>62220</v>
      </c>
      <c r="N9" s="59" t="s">
        <v>85</v>
      </c>
      <c r="O9" s="59" t="s">
        <v>59</v>
      </c>
    </row>
    <row r="10" spans="1:15" x14ac:dyDescent="0.25">
      <c r="A10" s="58">
        <v>119950</v>
      </c>
      <c r="B10" s="59" t="s">
        <v>89</v>
      </c>
      <c r="C10" s="59">
        <v>1058</v>
      </c>
      <c r="D10" s="59" t="s">
        <v>81</v>
      </c>
      <c r="E10" s="59" t="s">
        <v>82</v>
      </c>
      <c r="F10" s="59">
        <v>2</v>
      </c>
      <c r="G10" s="59">
        <v>5.25</v>
      </c>
      <c r="H10" s="59" t="s">
        <v>54</v>
      </c>
      <c r="I10" s="60">
        <v>45260.511111111111</v>
      </c>
      <c r="J10" s="65">
        <v>9</v>
      </c>
      <c r="K10" s="59" t="s">
        <v>88</v>
      </c>
      <c r="L10" s="59" t="s">
        <v>84</v>
      </c>
      <c r="M10" s="59">
        <v>62220</v>
      </c>
      <c r="N10" s="59" t="s">
        <v>85</v>
      </c>
      <c r="O10" s="59" t="s">
        <v>59</v>
      </c>
    </row>
    <row r="11" spans="1:15" x14ac:dyDescent="0.25">
      <c r="A11" s="58">
        <v>96888</v>
      </c>
      <c r="B11" s="59" t="s">
        <v>90</v>
      </c>
      <c r="C11" s="59">
        <v>4</v>
      </c>
      <c r="D11" s="59" t="s">
        <v>91</v>
      </c>
      <c r="E11" s="59" t="s">
        <v>91</v>
      </c>
      <c r="F11" s="59">
        <v>2</v>
      </c>
      <c r="G11" s="59">
        <v>6.25</v>
      </c>
      <c r="H11" s="59" t="s">
        <v>54</v>
      </c>
      <c r="I11" s="60">
        <v>45300.37777777778</v>
      </c>
      <c r="J11" s="65">
        <v>10</v>
      </c>
      <c r="K11" s="59" t="s">
        <v>92</v>
      </c>
      <c r="L11" s="59" t="s">
        <v>93</v>
      </c>
      <c r="M11" s="59">
        <v>61401</v>
      </c>
      <c r="N11" s="59" t="s">
        <v>94</v>
      </c>
      <c r="O11" s="59" t="s">
        <v>59</v>
      </c>
    </row>
    <row r="12" spans="1:15" x14ac:dyDescent="0.25">
      <c r="A12" s="58">
        <v>126736</v>
      </c>
      <c r="B12" s="59" t="s">
        <v>95</v>
      </c>
      <c r="C12" s="59">
        <v>24</v>
      </c>
      <c r="D12" s="59" t="s">
        <v>96</v>
      </c>
      <c r="E12" s="59" t="s">
        <v>96</v>
      </c>
      <c r="F12" s="59">
        <v>4.9980000000000002</v>
      </c>
      <c r="G12" s="59">
        <v>7.25</v>
      </c>
      <c r="H12" s="59" t="s">
        <v>54</v>
      </c>
      <c r="I12" s="60">
        <v>45327.644444444442</v>
      </c>
      <c r="J12" s="65">
        <v>11</v>
      </c>
      <c r="K12" s="59" t="s">
        <v>97</v>
      </c>
      <c r="L12" s="59" t="s">
        <v>98</v>
      </c>
      <c r="M12" s="59">
        <v>62808</v>
      </c>
      <c r="N12" s="59" t="s">
        <v>99</v>
      </c>
      <c r="O12" s="59" t="s">
        <v>59</v>
      </c>
    </row>
    <row r="13" spans="1:15" x14ac:dyDescent="0.25">
      <c r="A13" s="58">
        <v>129799</v>
      </c>
      <c r="B13" s="59" t="s">
        <v>100</v>
      </c>
      <c r="C13" s="59">
        <v>1058</v>
      </c>
      <c r="D13" s="59" t="s">
        <v>81</v>
      </c>
      <c r="E13" s="59" t="s">
        <v>82</v>
      </c>
      <c r="F13" s="59">
        <v>2</v>
      </c>
      <c r="G13" s="59">
        <v>5.25</v>
      </c>
      <c r="H13" s="59" t="s">
        <v>54</v>
      </c>
      <c r="I13" s="60">
        <v>45366.584027777775</v>
      </c>
      <c r="J13" s="65">
        <v>12</v>
      </c>
      <c r="K13" s="59" t="s">
        <v>101</v>
      </c>
      <c r="L13" s="59" t="s">
        <v>102</v>
      </c>
      <c r="M13" s="59">
        <v>61536</v>
      </c>
      <c r="N13" s="59" t="s">
        <v>103</v>
      </c>
      <c r="O13" s="59" t="s">
        <v>59</v>
      </c>
    </row>
    <row r="14" spans="1:15" x14ac:dyDescent="0.25">
      <c r="A14" s="58">
        <v>133738</v>
      </c>
      <c r="B14" s="59" t="s">
        <v>104</v>
      </c>
      <c r="C14" s="59">
        <v>1085</v>
      </c>
      <c r="D14" s="59" t="s">
        <v>105</v>
      </c>
      <c r="E14" s="59" t="s">
        <v>106</v>
      </c>
      <c r="F14" s="59">
        <v>4.99</v>
      </c>
      <c r="G14" s="59">
        <v>7.25</v>
      </c>
      <c r="H14" s="59" t="s">
        <v>54</v>
      </c>
      <c r="I14" s="60">
        <v>45425.535416666666</v>
      </c>
      <c r="J14" s="65">
        <v>13</v>
      </c>
      <c r="K14" s="59" t="s">
        <v>107</v>
      </c>
      <c r="L14" s="59" t="s">
        <v>108</v>
      </c>
      <c r="M14" s="59">
        <v>61350</v>
      </c>
      <c r="N14" s="59" t="s">
        <v>109</v>
      </c>
      <c r="O14" s="59" t="s">
        <v>59</v>
      </c>
    </row>
    <row r="15" spans="1:15" x14ac:dyDescent="0.25">
      <c r="A15" s="58">
        <v>120960</v>
      </c>
      <c r="B15" s="59" t="s">
        <v>110</v>
      </c>
      <c r="C15" s="59">
        <v>2152</v>
      </c>
      <c r="D15" s="59" t="s">
        <v>111</v>
      </c>
      <c r="E15" s="59" t="s">
        <v>112</v>
      </c>
      <c r="F15" s="59">
        <v>5</v>
      </c>
      <c r="G15" s="59">
        <v>5</v>
      </c>
      <c r="H15" s="59" t="s">
        <v>54</v>
      </c>
      <c r="I15" s="60">
        <v>45434.461805555555</v>
      </c>
      <c r="J15" s="65">
        <v>14</v>
      </c>
      <c r="K15" s="59" t="s">
        <v>113</v>
      </c>
      <c r="L15" s="59" t="s">
        <v>40</v>
      </c>
      <c r="M15" s="59">
        <v>62966</v>
      </c>
      <c r="N15" s="59" t="s">
        <v>45</v>
      </c>
      <c r="O15" s="59" t="s">
        <v>59</v>
      </c>
    </row>
    <row r="16" spans="1:15" x14ac:dyDescent="0.25">
      <c r="A16" s="58">
        <v>134881</v>
      </c>
      <c r="B16" s="59" t="s">
        <v>114</v>
      </c>
      <c r="C16" s="59">
        <v>1085</v>
      </c>
      <c r="D16" s="59" t="s">
        <v>105</v>
      </c>
      <c r="E16" s="59" t="s">
        <v>106</v>
      </c>
      <c r="F16" s="59">
        <v>4.99</v>
      </c>
      <c r="G16" s="59">
        <v>5.25</v>
      </c>
      <c r="H16" s="59" t="s">
        <v>54</v>
      </c>
      <c r="I16" s="60">
        <v>45436.301388888889</v>
      </c>
      <c r="J16" s="65">
        <v>15</v>
      </c>
      <c r="K16" s="59" t="s">
        <v>115</v>
      </c>
      <c r="L16" s="59" t="s">
        <v>116</v>
      </c>
      <c r="M16" s="59">
        <v>61705</v>
      </c>
      <c r="N16" s="59" t="s">
        <v>117</v>
      </c>
      <c r="O16" s="59" t="s">
        <v>59</v>
      </c>
    </row>
    <row r="17" spans="1:15" x14ac:dyDescent="0.25">
      <c r="A17" s="58">
        <v>135062</v>
      </c>
      <c r="B17" s="59" t="s">
        <v>118</v>
      </c>
      <c r="C17" s="59">
        <v>145</v>
      </c>
      <c r="D17" s="59" t="s">
        <v>61</v>
      </c>
      <c r="E17" s="59" t="s">
        <v>61</v>
      </c>
      <c r="F17" s="59">
        <v>4.9989999999999997</v>
      </c>
      <c r="G17" s="59">
        <v>5.25</v>
      </c>
      <c r="H17" s="59" t="s">
        <v>54</v>
      </c>
      <c r="I17" s="60">
        <v>45437.599999999999</v>
      </c>
      <c r="J17" s="65">
        <v>16</v>
      </c>
      <c r="K17" s="59" t="s">
        <v>119</v>
      </c>
      <c r="L17" s="59" t="s">
        <v>120</v>
      </c>
      <c r="M17" s="59">
        <v>61448</v>
      </c>
      <c r="N17" s="59" t="s">
        <v>94</v>
      </c>
      <c r="O17" s="59" t="s">
        <v>59</v>
      </c>
    </row>
    <row r="18" spans="1:15" x14ac:dyDescent="0.25">
      <c r="A18" s="58">
        <v>133161</v>
      </c>
      <c r="B18" s="59" t="s">
        <v>121</v>
      </c>
      <c r="C18" s="59">
        <v>36</v>
      </c>
      <c r="D18" s="59" t="s">
        <v>122</v>
      </c>
      <c r="E18" s="59" t="s">
        <v>122</v>
      </c>
      <c r="F18" s="59">
        <v>4.95</v>
      </c>
      <c r="G18" s="59">
        <v>8.5500000000000007</v>
      </c>
      <c r="H18" s="59" t="s">
        <v>54</v>
      </c>
      <c r="I18" s="60">
        <v>45446.78402777778</v>
      </c>
      <c r="J18" s="65">
        <v>17</v>
      </c>
      <c r="K18" s="59" t="s">
        <v>123</v>
      </c>
      <c r="L18" s="59" t="s">
        <v>124</v>
      </c>
      <c r="M18" s="59">
        <v>62417</v>
      </c>
      <c r="N18" s="59" t="s">
        <v>125</v>
      </c>
      <c r="O18" s="59" t="s">
        <v>59</v>
      </c>
    </row>
    <row r="19" spans="1:15" x14ac:dyDescent="0.25">
      <c r="A19" s="58">
        <v>135106</v>
      </c>
      <c r="B19" s="59" t="s">
        <v>126</v>
      </c>
      <c r="C19" s="59">
        <v>1058</v>
      </c>
      <c r="D19" s="59" t="s">
        <v>81</v>
      </c>
      <c r="E19" s="59" t="s">
        <v>82</v>
      </c>
      <c r="F19" s="59">
        <v>2</v>
      </c>
      <c r="G19" s="59">
        <v>6</v>
      </c>
      <c r="H19" s="59" t="s">
        <v>54</v>
      </c>
      <c r="I19" s="60">
        <v>45446.56527777778</v>
      </c>
      <c r="J19" s="65">
        <v>18</v>
      </c>
      <c r="K19" s="59" t="s">
        <v>127</v>
      </c>
      <c r="L19" s="59" t="s">
        <v>128</v>
      </c>
      <c r="M19" s="59">
        <v>61615</v>
      </c>
      <c r="N19" s="59" t="s">
        <v>103</v>
      </c>
      <c r="O19" s="59" t="s">
        <v>59</v>
      </c>
    </row>
    <row r="20" spans="1:15" x14ac:dyDescent="0.25">
      <c r="A20" s="58">
        <v>139019</v>
      </c>
      <c r="B20" s="59" t="s">
        <v>129</v>
      </c>
      <c r="C20" s="59">
        <v>2054</v>
      </c>
      <c r="D20" s="59" t="s">
        <v>130</v>
      </c>
      <c r="E20" s="59" t="s">
        <v>130</v>
      </c>
      <c r="F20" s="59">
        <v>4.95</v>
      </c>
      <c r="G20" s="59">
        <v>5.25</v>
      </c>
      <c r="H20" s="59" t="s">
        <v>54</v>
      </c>
      <c r="I20" s="60">
        <v>45505.836111111108</v>
      </c>
      <c r="J20" s="65">
        <v>19</v>
      </c>
      <c r="K20" s="59" t="s">
        <v>131</v>
      </c>
      <c r="L20" s="59" t="s">
        <v>132</v>
      </c>
      <c r="M20" s="59">
        <v>61832</v>
      </c>
      <c r="N20" s="59" t="s">
        <v>133</v>
      </c>
      <c r="O20" s="59" t="s">
        <v>59</v>
      </c>
    </row>
    <row r="21" spans="1:15" x14ac:dyDescent="0.25">
      <c r="A21" s="58">
        <v>140536</v>
      </c>
      <c r="B21" s="59" t="s">
        <v>134</v>
      </c>
      <c r="C21" s="59">
        <v>2152</v>
      </c>
      <c r="D21" s="59" t="s">
        <v>111</v>
      </c>
      <c r="E21" s="59" t="s">
        <v>112</v>
      </c>
      <c r="F21" s="59">
        <v>4.95</v>
      </c>
      <c r="G21" s="59">
        <v>5.25</v>
      </c>
      <c r="H21" s="59" t="s">
        <v>54</v>
      </c>
      <c r="I21" s="60">
        <v>45526.392361111109</v>
      </c>
      <c r="J21" s="65">
        <v>20</v>
      </c>
      <c r="K21" s="59" t="s">
        <v>135</v>
      </c>
      <c r="L21" s="59" t="s">
        <v>136</v>
      </c>
      <c r="M21" s="59">
        <v>62959</v>
      </c>
      <c r="N21" s="59" t="s">
        <v>137</v>
      </c>
      <c r="O21" s="59" t="s">
        <v>59</v>
      </c>
    </row>
    <row r="22" spans="1:15" x14ac:dyDescent="0.25">
      <c r="A22" s="58">
        <v>144325</v>
      </c>
      <c r="B22" s="59" t="s">
        <v>138</v>
      </c>
      <c r="C22" s="59">
        <v>23</v>
      </c>
      <c r="D22" s="59" t="s">
        <v>139</v>
      </c>
      <c r="E22" s="59" t="s">
        <v>139</v>
      </c>
      <c r="F22" s="59">
        <v>2.4990000000000001</v>
      </c>
      <c r="G22" s="59">
        <v>7.1</v>
      </c>
      <c r="H22" s="59" t="s">
        <v>54</v>
      </c>
      <c r="I22" s="60">
        <v>45558.542361111111</v>
      </c>
      <c r="J22" s="65">
        <v>21</v>
      </c>
      <c r="K22" s="59" t="s">
        <v>140</v>
      </c>
      <c r="L22" s="59" t="s">
        <v>141</v>
      </c>
      <c r="M22" s="59">
        <v>62946</v>
      </c>
      <c r="N22" s="59" t="s">
        <v>142</v>
      </c>
      <c r="O22" s="59" t="s">
        <v>59</v>
      </c>
    </row>
    <row r="23" spans="1:15" x14ac:dyDescent="0.25">
      <c r="A23" s="58">
        <v>141352</v>
      </c>
      <c r="B23" s="59" t="s">
        <v>143</v>
      </c>
      <c r="C23" s="59">
        <v>95</v>
      </c>
      <c r="D23" s="59" t="s">
        <v>144</v>
      </c>
      <c r="E23" s="59" t="s">
        <v>144</v>
      </c>
      <c r="F23" s="59">
        <v>2.5</v>
      </c>
      <c r="G23" s="59">
        <v>5.25</v>
      </c>
      <c r="H23" s="59" t="s">
        <v>54</v>
      </c>
      <c r="I23" s="60">
        <v>45558.410416666666</v>
      </c>
      <c r="J23" s="65">
        <v>22</v>
      </c>
      <c r="K23" s="59" t="s">
        <v>145</v>
      </c>
      <c r="L23" s="59" t="s">
        <v>146</v>
      </c>
      <c r="M23" s="59">
        <v>62870</v>
      </c>
      <c r="N23" s="59" t="s">
        <v>45</v>
      </c>
      <c r="O23" s="59" t="s">
        <v>59</v>
      </c>
    </row>
    <row r="24" spans="1:15" x14ac:dyDescent="0.25">
      <c r="A24" s="58">
        <v>144233</v>
      </c>
      <c r="B24" s="59" t="s">
        <v>147</v>
      </c>
      <c r="C24" s="59">
        <v>1085</v>
      </c>
      <c r="D24" s="59" t="s">
        <v>105</v>
      </c>
      <c r="E24" s="59" t="s">
        <v>106</v>
      </c>
      <c r="F24" s="59">
        <v>4.99</v>
      </c>
      <c r="G24" s="59">
        <v>5.25</v>
      </c>
      <c r="H24" s="59" t="s">
        <v>54</v>
      </c>
      <c r="I24" s="60">
        <v>45565.40902777778</v>
      </c>
      <c r="J24" s="65">
        <v>23</v>
      </c>
      <c r="K24" s="59" t="s">
        <v>148</v>
      </c>
      <c r="L24" s="59" t="s">
        <v>149</v>
      </c>
      <c r="M24" s="59">
        <v>61755</v>
      </c>
      <c r="N24" s="59" t="s">
        <v>150</v>
      </c>
      <c r="O24" s="59" t="s">
        <v>59</v>
      </c>
    </row>
    <row r="25" spans="1:15" x14ac:dyDescent="0.25">
      <c r="A25" s="58">
        <v>146295</v>
      </c>
      <c r="B25" s="59" t="s">
        <v>151</v>
      </c>
      <c r="C25" s="59">
        <v>23</v>
      </c>
      <c r="D25" s="59" t="s">
        <v>139</v>
      </c>
      <c r="E25" s="59" t="s">
        <v>139</v>
      </c>
      <c r="F25" s="59">
        <v>0.95899999999999996</v>
      </c>
      <c r="G25" s="59">
        <v>5</v>
      </c>
      <c r="H25" s="59" t="s">
        <v>54</v>
      </c>
      <c r="I25" s="60">
        <v>45576.54583333333</v>
      </c>
      <c r="J25" s="65">
        <v>24</v>
      </c>
      <c r="K25" s="59" t="s">
        <v>152</v>
      </c>
      <c r="L25" s="59" t="s">
        <v>153</v>
      </c>
      <c r="M25" s="59">
        <v>62901</v>
      </c>
      <c r="N25" s="59" t="s">
        <v>45</v>
      </c>
      <c r="O25" s="59" t="s">
        <v>59</v>
      </c>
    </row>
    <row r="26" spans="1:15" x14ac:dyDescent="0.25">
      <c r="A26" s="58">
        <v>147641</v>
      </c>
      <c r="B26" s="59" t="s">
        <v>154</v>
      </c>
      <c r="C26" s="59">
        <v>2375</v>
      </c>
      <c r="D26" s="59" t="s">
        <v>154</v>
      </c>
      <c r="E26" s="59" t="s">
        <v>155</v>
      </c>
      <c r="F26" s="59">
        <v>5</v>
      </c>
      <c r="G26" s="59">
        <v>8</v>
      </c>
      <c r="H26" s="59" t="s">
        <v>54</v>
      </c>
      <c r="I26" s="60">
        <v>45617.5</v>
      </c>
      <c r="J26" s="65">
        <v>25</v>
      </c>
      <c r="K26" s="59" t="s">
        <v>156</v>
      </c>
      <c r="L26" s="59" t="s">
        <v>157</v>
      </c>
      <c r="M26" s="59">
        <v>62959</v>
      </c>
      <c r="N26" s="59" t="s">
        <v>137</v>
      </c>
      <c r="O26" s="59" t="s">
        <v>59</v>
      </c>
    </row>
    <row r="27" spans="1:15" x14ac:dyDescent="0.25">
      <c r="A27" s="58">
        <v>150182</v>
      </c>
      <c r="B27" s="59" t="s">
        <v>158</v>
      </c>
      <c r="C27" s="59">
        <v>2152</v>
      </c>
      <c r="D27" s="59" t="s">
        <v>111</v>
      </c>
      <c r="E27" s="59" t="s">
        <v>112</v>
      </c>
      <c r="F27" s="59">
        <v>4.95</v>
      </c>
      <c r="G27" s="59">
        <v>5</v>
      </c>
      <c r="H27" s="59" t="s">
        <v>54</v>
      </c>
      <c r="I27" s="60">
        <v>45622.74722222222</v>
      </c>
      <c r="J27" s="65">
        <v>26</v>
      </c>
      <c r="K27" s="59" t="s">
        <v>107</v>
      </c>
      <c r="L27" s="59" t="s">
        <v>159</v>
      </c>
      <c r="M27" s="59">
        <v>61341</v>
      </c>
      <c r="N27" s="59" t="s">
        <v>109</v>
      </c>
      <c r="O27" s="59" t="s">
        <v>59</v>
      </c>
    </row>
    <row r="28" spans="1:15" x14ac:dyDescent="0.25">
      <c r="A28" s="58">
        <v>150981</v>
      </c>
      <c r="B28" s="59" t="s">
        <v>160</v>
      </c>
      <c r="C28" s="59">
        <v>2152</v>
      </c>
      <c r="D28" s="59" t="s">
        <v>111</v>
      </c>
      <c r="E28" s="59" t="s">
        <v>112</v>
      </c>
      <c r="F28" s="59">
        <v>5</v>
      </c>
      <c r="G28" s="59">
        <v>5.25</v>
      </c>
      <c r="H28" s="59" t="s">
        <v>54</v>
      </c>
      <c r="I28" s="60">
        <v>45632.700694444444</v>
      </c>
      <c r="J28" s="65">
        <v>27</v>
      </c>
      <c r="K28" s="59" t="s">
        <v>161</v>
      </c>
      <c r="L28" s="59" t="s">
        <v>157</v>
      </c>
      <c r="M28" s="59">
        <v>62959</v>
      </c>
      <c r="N28" s="59" t="s">
        <v>137</v>
      </c>
      <c r="O28" s="59" t="s">
        <v>59</v>
      </c>
    </row>
    <row r="29" spans="1:15" x14ac:dyDescent="0.25">
      <c r="A29" s="58">
        <v>152253</v>
      </c>
      <c r="B29" s="59" t="s">
        <v>162</v>
      </c>
      <c r="C29" s="59">
        <v>2153</v>
      </c>
      <c r="D29" s="59" t="s">
        <v>111</v>
      </c>
      <c r="E29" s="59" t="s">
        <v>112</v>
      </c>
      <c r="F29" s="59">
        <v>5</v>
      </c>
      <c r="G29" s="59">
        <v>5.25</v>
      </c>
      <c r="H29" s="59" t="s">
        <v>54</v>
      </c>
      <c r="I29" s="60">
        <v>45646.575694444444</v>
      </c>
      <c r="J29" s="65">
        <v>28</v>
      </c>
      <c r="K29" s="59" t="s">
        <v>163</v>
      </c>
      <c r="L29" s="59" t="s">
        <v>164</v>
      </c>
      <c r="M29" s="59">
        <v>62246</v>
      </c>
      <c r="N29" s="59" t="s">
        <v>165</v>
      </c>
      <c r="O29" s="59" t="s">
        <v>59</v>
      </c>
    </row>
    <row r="30" spans="1:15" x14ac:dyDescent="0.25">
      <c r="A30" s="58">
        <v>155336</v>
      </c>
      <c r="B30" s="59" t="s">
        <v>166</v>
      </c>
      <c r="C30" s="59">
        <v>2152</v>
      </c>
      <c r="D30" s="59" t="s">
        <v>111</v>
      </c>
      <c r="E30" s="59" t="s">
        <v>112</v>
      </c>
      <c r="F30" s="59">
        <v>4.8</v>
      </c>
      <c r="G30" s="59">
        <v>5</v>
      </c>
      <c r="H30" s="59" t="s">
        <v>54</v>
      </c>
      <c r="I30" s="60">
        <v>45679.694444444445</v>
      </c>
      <c r="J30" s="65">
        <v>29</v>
      </c>
      <c r="K30" s="59" t="s">
        <v>167</v>
      </c>
      <c r="L30" s="59" t="s">
        <v>108</v>
      </c>
      <c r="M30" s="59">
        <v>61350</v>
      </c>
      <c r="N30" s="59" t="s">
        <v>109</v>
      </c>
      <c r="O30" s="59" t="s">
        <v>59</v>
      </c>
    </row>
    <row r="31" spans="1:15" x14ac:dyDescent="0.25">
      <c r="A31" s="58">
        <v>155431</v>
      </c>
      <c r="B31" s="59" t="s">
        <v>168</v>
      </c>
      <c r="C31" s="59">
        <v>2120</v>
      </c>
      <c r="D31" s="59" t="s">
        <v>169</v>
      </c>
      <c r="E31" s="59" t="s">
        <v>170</v>
      </c>
      <c r="F31" s="59">
        <v>5</v>
      </c>
      <c r="G31" s="59">
        <v>5</v>
      </c>
      <c r="H31" s="59" t="s">
        <v>54</v>
      </c>
      <c r="I31" s="60">
        <v>45681.556944444441</v>
      </c>
      <c r="J31" s="65">
        <v>30</v>
      </c>
      <c r="K31" s="59" t="s">
        <v>171</v>
      </c>
      <c r="L31" s="59" t="s">
        <v>172</v>
      </c>
      <c r="M31" s="59">
        <v>61401</v>
      </c>
      <c r="N31" s="59" t="s">
        <v>94</v>
      </c>
      <c r="O31" s="59" t="s">
        <v>59</v>
      </c>
    </row>
    <row r="32" spans="1:15" x14ac:dyDescent="0.25">
      <c r="A32" s="58">
        <v>157138</v>
      </c>
      <c r="B32" s="59" t="s">
        <v>173</v>
      </c>
      <c r="C32" s="59">
        <v>24</v>
      </c>
      <c r="D32" s="59" t="s">
        <v>96</v>
      </c>
      <c r="E32" s="59" t="s">
        <v>96</v>
      </c>
      <c r="F32" s="59">
        <v>1.5</v>
      </c>
      <c r="G32" s="59">
        <v>5.25</v>
      </c>
      <c r="H32" s="59" t="s">
        <v>54</v>
      </c>
      <c r="I32" s="60">
        <v>45728.510416666664</v>
      </c>
      <c r="J32" s="65">
        <v>31</v>
      </c>
      <c r="K32" s="59" t="s">
        <v>174</v>
      </c>
      <c r="L32" s="59" t="s">
        <v>175</v>
      </c>
      <c r="M32" s="59">
        <v>62501</v>
      </c>
      <c r="N32" s="59" t="s">
        <v>176</v>
      </c>
      <c r="O32" s="59" t="s">
        <v>59</v>
      </c>
    </row>
    <row r="33" spans="1:15" x14ac:dyDescent="0.25">
      <c r="A33" s="58">
        <v>153805</v>
      </c>
      <c r="B33" s="59" t="s">
        <v>177</v>
      </c>
      <c r="C33" s="59">
        <v>175</v>
      </c>
      <c r="D33" s="59" t="s">
        <v>178</v>
      </c>
      <c r="E33" s="59" t="s">
        <v>178</v>
      </c>
      <c r="F33" s="59">
        <v>5</v>
      </c>
      <c r="G33" s="59">
        <v>7.25</v>
      </c>
      <c r="H33" s="59" t="s">
        <v>59</v>
      </c>
      <c r="I33" s="60">
        <v>45740.602777777778</v>
      </c>
      <c r="J33" s="65">
        <v>32</v>
      </c>
      <c r="K33" s="59" t="s">
        <v>179</v>
      </c>
      <c r="L33" s="59" t="s">
        <v>180</v>
      </c>
      <c r="M33" s="59">
        <v>62539</v>
      </c>
      <c r="N33" s="59" t="s">
        <v>181</v>
      </c>
      <c r="O33" s="59" t="s">
        <v>59</v>
      </c>
    </row>
    <row r="34" spans="1:15" x14ac:dyDescent="0.25">
      <c r="A34" s="58">
        <v>159961</v>
      </c>
      <c r="B34" s="59" t="s">
        <v>182</v>
      </c>
      <c r="C34" s="59">
        <v>246</v>
      </c>
      <c r="D34" s="59" t="s">
        <v>183</v>
      </c>
      <c r="E34" s="59" t="s">
        <v>183</v>
      </c>
      <c r="F34" s="59">
        <v>5</v>
      </c>
      <c r="G34" s="59">
        <v>7</v>
      </c>
      <c r="H34" s="59" t="s">
        <v>54</v>
      </c>
      <c r="I34" s="60">
        <v>45764.584027777775</v>
      </c>
      <c r="J34" s="65">
        <v>33</v>
      </c>
      <c r="K34" s="59" t="s">
        <v>184</v>
      </c>
      <c r="L34" s="59" t="s">
        <v>185</v>
      </c>
      <c r="M34" s="59">
        <v>62343</v>
      </c>
      <c r="N34" s="59" t="s">
        <v>186</v>
      </c>
      <c r="O34" s="59" t="s">
        <v>59</v>
      </c>
    </row>
    <row r="35" spans="1:15" x14ac:dyDescent="0.25">
      <c r="A35" s="58">
        <v>147642</v>
      </c>
      <c r="B35" s="59" t="s">
        <v>187</v>
      </c>
      <c r="C35" s="59">
        <v>2377</v>
      </c>
      <c r="D35" s="59" t="s">
        <v>188</v>
      </c>
      <c r="E35" s="59" t="s">
        <v>155</v>
      </c>
      <c r="F35" s="59">
        <v>5</v>
      </c>
      <c r="G35" s="59">
        <v>8</v>
      </c>
      <c r="H35" s="59" t="s">
        <v>54</v>
      </c>
      <c r="I35" s="60">
        <v>45769.277083333334</v>
      </c>
      <c r="J35" s="65">
        <v>34</v>
      </c>
      <c r="K35" s="59" t="s">
        <v>189</v>
      </c>
      <c r="L35" s="59" t="s">
        <v>190</v>
      </c>
      <c r="M35" s="59">
        <v>62946</v>
      </c>
      <c r="N35" s="59" t="s">
        <v>142</v>
      </c>
      <c r="O35" s="59" t="s">
        <v>59</v>
      </c>
    </row>
    <row r="36" spans="1:15" x14ac:dyDescent="0.25">
      <c r="A36" s="58">
        <v>147859</v>
      </c>
      <c r="B36" s="59" t="s">
        <v>188</v>
      </c>
      <c r="C36" s="59">
        <v>2377</v>
      </c>
      <c r="D36" s="59" t="s">
        <v>188</v>
      </c>
      <c r="E36" s="59" t="s">
        <v>155</v>
      </c>
      <c r="F36" s="59">
        <v>3</v>
      </c>
      <c r="G36" s="59">
        <v>8</v>
      </c>
      <c r="H36" s="59" t="s">
        <v>54</v>
      </c>
      <c r="I36" s="60">
        <v>45769.277083333334</v>
      </c>
      <c r="J36" s="65">
        <v>35</v>
      </c>
      <c r="K36" s="59" t="s">
        <v>191</v>
      </c>
      <c r="L36" s="59" t="s">
        <v>190</v>
      </c>
      <c r="M36" s="59">
        <v>62946</v>
      </c>
      <c r="N36" s="59" t="s">
        <v>142</v>
      </c>
      <c r="O36" s="59" t="s">
        <v>59</v>
      </c>
    </row>
    <row r="37" spans="1:15" x14ac:dyDescent="0.25">
      <c r="A37" s="58">
        <v>161572</v>
      </c>
      <c r="B37" s="59" t="s">
        <v>192</v>
      </c>
      <c r="C37" s="59">
        <v>2445</v>
      </c>
      <c r="D37" s="59" t="s">
        <v>192</v>
      </c>
      <c r="E37" s="59" t="s">
        <v>193</v>
      </c>
      <c r="F37" s="59">
        <v>3.3</v>
      </c>
      <c r="G37" s="59">
        <v>5.25</v>
      </c>
      <c r="H37" s="59" t="s">
        <v>54</v>
      </c>
      <c r="I37" s="60">
        <v>45783.675000000003</v>
      </c>
      <c r="J37" s="65">
        <v>36</v>
      </c>
      <c r="K37" s="59" t="s">
        <v>194</v>
      </c>
      <c r="L37" s="59" t="s">
        <v>190</v>
      </c>
      <c r="M37" s="59">
        <v>62946</v>
      </c>
      <c r="N37" s="59" t="s">
        <v>142</v>
      </c>
      <c r="O37" s="59" t="s">
        <v>59</v>
      </c>
    </row>
    <row r="38" spans="1:15" x14ac:dyDescent="0.25">
      <c r="A38" s="58">
        <v>155969</v>
      </c>
      <c r="B38" s="59" t="s">
        <v>195</v>
      </c>
      <c r="C38" s="59">
        <v>2453</v>
      </c>
      <c r="D38" s="59" t="s">
        <v>195</v>
      </c>
      <c r="E38" s="59" t="s">
        <v>155</v>
      </c>
      <c r="F38" s="59">
        <v>4.5</v>
      </c>
      <c r="G38" s="59">
        <v>6</v>
      </c>
      <c r="H38" s="59" t="s">
        <v>54</v>
      </c>
      <c r="I38" s="60">
        <v>45789.696527777778</v>
      </c>
      <c r="J38" s="65">
        <v>37</v>
      </c>
      <c r="K38" s="59" t="s">
        <v>196</v>
      </c>
      <c r="L38" s="59" t="s">
        <v>124</v>
      </c>
      <c r="M38" s="59">
        <v>62417</v>
      </c>
      <c r="N38" s="59" t="s">
        <v>125</v>
      </c>
      <c r="O38" s="59" t="s">
        <v>59</v>
      </c>
    </row>
    <row r="39" spans="1:15" x14ac:dyDescent="0.25">
      <c r="A39" s="58">
        <v>163748</v>
      </c>
      <c r="B39" s="59" t="s">
        <v>197</v>
      </c>
      <c r="C39" s="59">
        <v>2406</v>
      </c>
      <c r="D39" s="59" t="s">
        <v>197</v>
      </c>
      <c r="E39" s="59" t="s">
        <v>155</v>
      </c>
      <c r="F39" s="59">
        <v>5</v>
      </c>
      <c r="G39" s="59">
        <v>8</v>
      </c>
      <c r="H39" s="59" t="s">
        <v>54</v>
      </c>
      <c r="I39" s="60">
        <v>45798.40625</v>
      </c>
      <c r="J39" s="65">
        <v>38</v>
      </c>
      <c r="K39" s="59" t="s">
        <v>198</v>
      </c>
      <c r="L39" s="59" t="s">
        <v>199</v>
      </c>
      <c r="M39" s="59">
        <v>62983</v>
      </c>
      <c r="N39" s="59" t="s">
        <v>200</v>
      </c>
      <c r="O39" s="59" t="s">
        <v>59</v>
      </c>
    </row>
    <row r="40" spans="1:15" x14ac:dyDescent="0.25">
      <c r="A40" s="62">
        <v>164864</v>
      </c>
      <c r="B40" s="63" t="s">
        <v>201</v>
      </c>
      <c r="C40" s="63">
        <v>2021</v>
      </c>
      <c r="D40" s="63" t="s">
        <v>202</v>
      </c>
      <c r="E40" s="63" t="s">
        <v>202</v>
      </c>
      <c r="F40" s="63">
        <v>4.95</v>
      </c>
      <c r="G40" s="63">
        <v>7.25</v>
      </c>
      <c r="H40" s="63" t="s">
        <v>54</v>
      </c>
      <c r="I40" s="64">
        <v>45804.553472222222</v>
      </c>
      <c r="J40" s="66">
        <v>39</v>
      </c>
      <c r="K40" s="63" t="s">
        <v>203</v>
      </c>
      <c r="L40" s="63" t="s">
        <v>204</v>
      </c>
      <c r="M40" s="63">
        <v>62640</v>
      </c>
      <c r="N40" s="63" t="s">
        <v>205</v>
      </c>
      <c r="O40" s="59" t="s">
        <v>59</v>
      </c>
    </row>
    <row r="41" spans="1:15" x14ac:dyDescent="0.25">
      <c r="A41" s="13">
        <v>164526</v>
      </c>
      <c r="B41" s="74" t="str">
        <f>_xlfn.IFNA(_xlfn.XLOOKUP($A41,'Group A - Scores'!$A$7:$A$8,'Group A - Scores'!$D$7:$D$8),"")</f>
        <v>Navisun Murphysboro 1, LLC</v>
      </c>
      <c r="C41" s="74">
        <f>_xlfn.IFNA(_xlfn.XLOOKUP($A41,'Group A - Scores'!$A$7:$A$8,'Group A - Scores'!$C$7:$C$8),"")</f>
        <v>2287</v>
      </c>
      <c r="D41" s="74" t="str">
        <f>_xlfn.IFNA(_xlfn.XLOOKUP($A41,'Group A - Scores'!$A$7:$A$8,'Group A - Scores'!$B$7:$B$8),"")</f>
        <v>Navisun Illinois Solar 2 LLC</v>
      </c>
      <c r="E41" s="74"/>
      <c r="F41" s="74">
        <f>_xlfn.IFNA(_xlfn.XLOOKUP($A41,'Group A - Scores'!$A$7:$A$8,'Group A - Scores'!$F$7:$F$8),"")</f>
        <v>4.9989999999999997</v>
      </c>
      <c r="G41" s="74">
        <f>_xlfn.IFNA(_xlfn.XLOOKUP($A41,'Group A - Scores'!$A$7:$A$8,'Group A - Scores'!$AH$7:$AH$8),"")</f>
        <v>7</v>
      </c>
      <c r="H41" s="74"/>
      <c r="I41" s="82">
        <f>_xlfn.IFNA(_xlfn.XLOOKUP($A41,'Group A - Scores'!$A$7:$A$8,'Group A - Scores'!$I$7:$I$8),"")</f>
        <v>45810.312239259256</v>
      </c>
      <c r="J41" s="83">
        <f>IF(ISBLANK(A41),"",J40+1)</f>
        <v>40</v>
      </c>
      <c r="K41" s="81"/>
      <c r="L41" s="61"/>
      <c r="M41" s="61"/>
      <c r="N41" s="61"/>
    </row>
    <row r="42" spans="1:15" x14ac:dyDescent="0.25">
      <c r="A42" s="13"/>
      <c r="B42" s="74" t="str">
        <f>_xlfn.IFNA(_xlfn.XLOOKUP($A42,'Group A - Scores'!$A$7:$A$8,'Group A - Scores'!$D$7:$D$8),"")</f>
        <v/>
      </c>
      <c r="C42" s="74" t="str">
        <f>_xlfn.IFNA(_xlfn.XLOOKUP($A42,'Group A - Scores'!$A$7:$A$8,'Group A - Scores'!$C$7:$C$8),"")</f>
        <v/>
      </c>
      <c r="D42" s="74" t="str">
        <f>_xlfn.IFNA(_xlfn.XLOOKUP($A42,'Group A - Scores'!$A$7:$A$8,'Group A - Scores'!$B$7:$B$8),"")</f>
        <v/>
      </c>
      <c r="E42" s="74"/>
      <c r="F42" s="74" t="str">
        <f>_xlfn.IFNA(_xlfn.XLOOKUP($A42,'Group A - Scores'!$A$7:$A$8,'Group A - Scores'!$F$7:$F$8),"")</f>
        <v/>
      </c>
      <c r="G42" s="74" t="str">
        <f>_xlfn.IFNA(_xlfn.XLOOKUP($A42,'Group A - Scores'!$A$7:$A$8,'Group A - Scores'!$AH$7:$AH$8),"")</f>
        <v/>
      </c>
      <c r="H42" s="74"/>
      <c r="I42" s="82" t="str">
        <f>_xlfn.IFNA(_xlfn.XLOOKUP($A42,'Group A - Scores'!$A$7:$A$8,'Group A - Scores'!$I$7:$I$8),"")</f>
        <v/>
      </c>
      <c r="J42" s="83" t="str">
        <f>IF(ISBLANK(A42),"",J41+1)</f>
        <v/>
      </c>
      <c r="K42" s="81"/>
      <c r="L42" s="61"/>
      <c r="M42" s="61"/>
      <c r="N42" s="6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4D9A-B09F-4849-8BAE-5AC670EF0B88}">
  <sheetPr>
    <tabColor theme="4" tint="0.79998168889431442"/>
  </sheetPr>
  <dimension ref="A1:AJ14"/>
  <sheetViews>
    <sheetView showGridLines="0" zoomScale="115" zoomScaleNormal="115" workbookViewId="0">
      <selection activeCell="AJ7" sqref="AJ7:AJ14"/>
    </sheetView>
  </sheetViews>
  <sheetFormatPr defaultRowHeight="15" x14ac:dyDescent="0.25"/>
  <cols>
    <col min="1" max="1" width="12.42578125" customWidth="1"/>
    <col min="2" max="2" width="25" customWidth="1"/>
    <col min="4" max="4" width="26.140625" customWidth="1"/>
    <col min="5" max="5" width="17.140625" customWidth="1"/>
    <col min="6" max="6" width="9.140625" style="49"/>
    <col min="7" max="8" width="8.85546875" customWidth="1"/>
    <col min="9" max="9" width="11" customWidth="1"/>
    <col min="10" max="10" width="24" customWidth="1"/>
    <col min="11" max="11" width="14.28515625" hidden="1" customWidth="1"/>
    <col min="12" max="13" width="8.85546875" hidden="1" customWidth="1"/>
    <col min="14" max="14" width="18.5703125" hidden="1" customWidth="1"/>
    <col min="15" max="33" width="8.85546875" hidden="1" customWidth="1"/>
    <col min="34" max="34" width="18.42578125" customWidth="1"/>
    <col min="35" max="35" width="19.42578125" bestFit="1" customWidth="1"/>
    <col min="36" max="36" width="13.140625" bestFit="1" customWidth="1"/>
  </cols>
  <sheetData>
    <row r="1" spans="1:36" ht="15.75" thickBot="1" x14ac:dyDescent="0.3">
      <c r="H1" s="1"/>
      <c r="I1" s="1"/>
      <c r="J1" s="1"/>
      <c r="K1" s="1"/>
      <c r="L1" s="1"/>
      <c r="M1" s="1"/>
      <c r="N1" s="1"/>
      <c r="O1" s="112" t="s">
        <v>0</v>
      </c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20"/>
    </row>
    <row r="2" spans="1:36" x14ac:dyDescent="0.25">
      <c r="B2" s="25" t="s">
        <v>1</v>
      </c>
      <c r="C2" s="26"/>
      <c r="H2" s="1"/>
      <c r="I2" s="1"/>
      <c r="J2" s="1"/>
      <c r="K2" s="1"/>
      <c r="L2" s="1"/>
      <c r="M2" s="1"/>
      <c r="N2" s="1"/>
      <c r="O2" s="114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21"/>
    </row>
    <row r="3" spans="1:36" ht="14.45" customHeight="1" x14ac:dyDescent="0.25">
      <c r="B3" s="27" t="s">
        <v>206</v>
      </c>
      <c r="C3" s="32" t="s">
        <v>207</v>
      </c>
      <c r="H3" s="1"/>
      <c r="I3" s="1"/>
      <c r="J3" s="1"/>
      <c r="K3" s="1"/>
      <c r="L3" s="1"/>
      <c r="M3" s="1"/>
      <c r="N3" s="1"/>
      <c r="O3" s="116" t="s">
        <v>4</v>
      </c>
      <c r="P3" s="117"/>
      <c r="Q3" s="117"/>
      <c r="R3" s="117"/>
      <c r="S3" s="117"/>
      <c r="T3" s="118"/>
      <c r="U3" s="95" t="s">
        <v>5</v>
      </c>
      <c r="V3" s="95"/>
      <c r="W3" s="95"/>
      <c r="X3" s="96"/>
      <c r="Y3" s="100" t="s">
        <v>6</v>
      </c>
      <c r="Z3" s="101"/>
      <c r="AA3" s="101"/>
      <c r="AB3" s="101"/>
      <c r="AC3" s="102"/>
      <c r="AD3" s="106" t="s">
        <v>7</v>
      </c>
      <c r="AE3" s="107"/>
      <c r="AF3" s="107"/>
      <c r="AG3" s="108"/>
      <c r="AH3" s="2"/>
    </row>
    <row r="4" spans="1:36" ht="15.75" thickBot="1" x14ac:dyDescent="0.3">
      <c r="B4" s="28" t="s">
        <v>208</v>
      </c>
      <c r="C4" s="33" t="s">
        <v>9</v>
      </c>
      <c r="H4" s="1"/>
      <c r="I4" s="1"/>
      <c r="J4" s="1"/>
      <c r="K4" s="1"/>
      <c r="L4" s="1"/>
      <c r="M4" s="1"/>
      <c r="N4" s="1"/>
      <c r="O4" s="88"/>
      <c r="P4" s="89"/>
      <c r="Q4" s="89"/>
      <c r="R4" s="89"/>
      <c r="S4" s="89"/>
      <c r="T4" s="119"/>
      <c r="U4" s="95"/>
      <c r="V4" s="95"/>
      <c r="W4" s="95"/>
      <c r="X4" s="96"/>
      <c r="Y4" s="100"/>
      <c r="Z4" s="101"/>
      <c r="AA4" s="101"/>
      <c r="AB4" s="101"/>
      <c r="AC4" s="102"/>
      <c r="AD4" s="106"/>
      <c r="AE4" s="107"/>
      <c r="AF4" s="107"/>
      <c r="AG4" s="108"/>
      <c r="AH4" s="2"/>
    </row>
    <row r="5" spans="1:36" x14ac:dyDescent="0.25">
      <c r="H5" s="1"/>
      <c r="I5" s="1"/>
      <c r="J5" s="1"/>
      <c r="K5" s="1"/>
      <c r="L5" s="1"/>
      <c r="M5" s="1"/>
      <c r="N5" s="1"/>
      <c r="O5" s="88"/>
      <c r="P5" s="89"/>
      <c r="Q5" s="89"/>
      <c r="R5" s="89"/>
      <c r="S5" s="89"/>
      <c r="T5" s="119"/>
      <c r="U5" s="95"/>
      <c r="V5" s="95"/>
      <c r="W5" s="95"/>
      <c r="X5" s="96"/>
      <c r="Y5" s="100"/>
      <c r="Z5" s="101"/>
      <c r="AA5" s="101"/>
      <c r="AB5" s="101"/>
      <c r="AC5" s="102"/>
      <c r="AD5" s="106"/>
      <c r="AE5" s="107"/>
      <c r="AF5" s="107"/>
      <c r="AG5" s="108"/>
      <c r="AH5" s="2"/>
    </row>
    <row r="6" spans="1:36" ht="72.599999999999994" customHeight="1" x14ac:dyDescent="0.25">
      <c r="A6" s="29" t="s">
        <v>10</v>
      </c>
      <c r="B6" s="29" t="s">
        <v>11</v>
      </c>
      <c r="C6" s="29" t="s">
        <v>12</v>
      </c>
      <c r="D6" s="29" t="s">
        <v>13</v>
      </c>
      <c r="E6" s="29" t="s">
        <v>14</v>
      </c>
      <c r="F6" s="52" t="s">
        <v>15</v>
      </c>
      <c r="G6" s="29" t="s">
        <v>16</v>
      </c>
      <c r="H6" s="29" t="s">
        <v>17</v>
      </c>
      <c r="I6" s="34" t="s">
        <v>18</v>
      </c>
      <c r="J6" s="29" t="s">
        <v>19</v>
      </c>
      <c r="K6" s="29" t="s">
        <v>20</v>
      </c>
      <c r="L6" s="29" t="s">
        <v>21</v>
      </c>
      <c r="M6" s="29" t="s">
        <v>22</v>
      </c>
      <c r="N6" s="29" t="s">
        <v>23</v>
      </c>
      <c r="O6" s="3" t="s">
        <v>24</v>
      </c>
      <c r="P6" s="3" t="s">
        <v>25</v>
      </c>
      <c r="Q6" s="3" t="s">
        <v>26</v>
      </c>
      <c r="R6" s="3" t="s">
        <v>27</v>
      </c>
      <c r="S6" s="3" t="s">
        <v>28</v>
      </c>
      <c r="T6" s="11" t="s">
        <v>29</v>
      </c>
      <c r="U6" s="5" t="s">
        <v>24</v>
      </c>
      <c r="V6" s="5" t="s">
        <v>25</v>
      </c>
      <c r="W6" s="5" t="s">
        <v>26</v>
      </c>
      <c r="X6" s="6" t="s">
        <v>30</v>
      </c>
      <c r="Y6" s="7" t="s">
        <v>24</v>
      </c>
      <c r="Z6" s="7" t="s">
        <v>25</v>
      </c>
      <c r="AA6" s="7" t="s">
        <v>26</v>
      </c>
      <c r="AB6" s="7" t="s">
        <v>27</v>
      </c>
      <c r="AC6" s="12" t="s">
        <v>31</v>
      </c>
      <c r="AD6" s="16" t="s">
        <v>24</v>
      </c>
      <c r="AE6" s="16" t="s">
        <v>25</v>
      </c>
      <c r="AF6" s="16" t="s">
        <v>26</v>
      </c>
      <c r="AG6" s="9" t="s">
        <v>32</v>
      </c>
      <c r="AH6" s="10" t="s">
        <v>33</v>
      </c>
      <c r="AI6" s="80" t="s">
        <v>209</v>
      </c>
      <c r="AJ6" s="80" t="s">
        <v>34</v>
      </c>
    </row>
    <row r="7" spans="1:36" x14ac:dyDescent="0.25">
      <c r="A7" s="13">
        <v>164962</v>
      </c>
      <c r="B7" s="13" t="s">
        <v>70</v>
      </c>
      <c r="C7" s="13">
        <v>343</v>
      </c>
      <c r="D7" s="13" t="s">
        <v>210</v>
      </c>
      <c r="E7" s="13" t="s">
        <v>71</v>
      </c>
      <c r="F7" s="51">
        <v>3.96</v>
      </c>
      <c r="G7" s="13" t="s">
        <v>25</v>
      </c>
      <c r="H7" s="13" t="s">
        <v>211</v>
      </c>
      <c r="I7" s="36">
        <v>45810.622978611114</v>
      </c>
      <c r="J7" s="13" t="s">
        <v>212</v>
      </c>
      <c r="K7" s="13" t="s">
        <v>213</v>
      </c>
      <c r="L7" s="13">
        <v>60431</v>
      </c>
      <c r="M7" s="13" t="s">
        <v>214</v>
      </c>
      <c r="N7" s="13" t="s">
        <v>215</v>
      </c>
      <c r="O7" s="13"/>
      <c r="P7" s="13">
        <v>3</v>
      </c>
      <c r="Q7" s="13"/>
      <c r="R7" s="13"/>
      <c r="S7" s="13"/>
      <c r="T7" s="18">
        <v>3</v>
      </c>
      <c r="U7" s="13"/>
      <c r="V7" s="13"/>
      <c r="W7" s="13">
        <v>2</v>
      </c>
      <c r="X7" s="19">
        <v>2</v>
      </c>
      <c r="Y7" s="13"/>
      <c r="Z7" s="13"/>
      <c r="AA7" s="13">
        <v>2</v>
      </c>
      <c r="AB7" s="13"/>
      <c r="AC7" s="20">
        <v>2</v>
      </c>
      <c r="AD7" s="13"/>
      <c r="AE7" s="13"/>
      <c r="AF7" s="13"/>
      <c r="AG7" s="30"/>
      <c r="AH7" s="22">
        <v>7</v>
      </c>
      <c r="AI7" s="13">
        <v>0.93899470093052695</v>
      </c>
      <c r="AJ7" s="13">
        <f>_xlfn.IFNA(MATCH(A7,'Group B - Current Waitlist'!$A$2:$A$31,0),"")</f>
        <v>23</v>
      </c>
    </row>
    <row r="8" spans="1:36" x14ac:dyDescent="0.25">
      <c r="A8" s="13">
        <v>164965</v>
      </c>
      <c r="B8" s="13" t="s">
        <v>70</v>
      </c>
      <c r="C8" s="13">
        <v>343</v>
      </c>
      <c r="D8" s="13" t="s">
        <v>216</v>
      </c>
      <c r="E8" s="13" t="s">
        <v>71</v>
      </c>
      <c r="F8" s="51">
        <v>1.68</v>
      </c>
      <c r="G8" s="13" t="s">
        <v>25</v>
      </c>
      <c r="H8" s="13" t="s">
        <v>211</v>
      </c>
      <c r="I8" s="36">
        <v>45810.62259752315</v>
      </c>
      <c r="J8" s="13" t="s">
        <v>217</v>
      </c>
      <c r="K8" s="13" t="s">
        <v>218</v>
      </c>
      <c r="L8" s="13">
        <v>60103</v>
      </c>
      <c r="M8" s="13" t="s">
        <v>219</v>
      </c>
      <c r="N8" s="13" t="s">
        <v>220</v>
      </c>
      <c r="O8" s="13"/>
      <c r="P8" s="13">
        <v>3</v>
      </c>
      <c r="Q8" s="13"/>
      <c r="R8" s="13"/>
      <c r="S8" s="13"/>
      <c r="T8" s="18">
        <v>3</v>
      </c>
      <c r="U8" s="13"/>
      <c r="V8" s="13"/>
      <c r="W8" s="13">
        <v>2</v>
      </c>
      <c r="X8" s="19">
        <v>2</v>
      </c>
      <c r="Y8" s="13"/>
      <c r="Z8" s="13"/>
      <c r="AA8" s="13">
        <v>2</v>
      </c>
      <c r="AB8" s="13"/>
      <c r="AC8" s="20">
        <v>2</v>
      </c>
      <c r="AD8" s="13"/>
      <c r="AE8" s="31"/>
      <c r="AF8" s="13"/>
      <c r="AG8" s="30"/>
      <c r="AH8" s="22">
        <v>7</v>
      </c>
      <c r="AI8" s="13">
        <v>0.180843564423113</v>
      </c>
      <c r="AJ8" s="13">
        <f>_xlfn.IFNA(MATCH(A8,'Group B - Current Waitlist'!$A$2:$A$31,0),"")</f>
        <v>24</v>
      </c>
    </row>
    <row r="9" spans="1:36" x14ac:dyDescent="0.25">
      <c r="A9" s="13">
        <v>164742</v>
      </c>
      <c r="B9" s="13" t="s">
        <v>221</v>
      </c>
      <c r="C9" s="13">
        <v>2004</v>
      </c>
      <c r="D9" s="13" t="s">
        <v>222</v>
      </c>
      <c r="E9" s="13" t="s">
        <v>223</v>
      </c>
      <c r="F9" s="51">
        <v>4.99</v>
      </c>
      <c r="G9" s="13" t="s">
        <v>25</v>
      </c>
      <c r="H9" s="13" t="s">
        <v>211</v>
      </c>
      <c r="I9" s="36">
        <v>45810.521870613426</v>
      </c>
      <c r="J9" s="13" t="s">
        <v>224</v>
      </c>
      <c r="K9" s="13" t="s">
        <v>225</v>
      </c>
      <c r="L9" s="13">
        <v>60051</v>
      </c>
      <c r="M9" s="13" t="s">
        <v>226</v>
      </c>
      <c r="N9" s="13" t="s">
        <v>227</v>
      </c>
      <c r="O9" s="13"/>
      <c r="P9" s="13"/>
      <c r="Q9" s="13"/>
      <c r="R9" s="13">
        <v>1</v>
      </c>
      <c r="S9" s="13">
        <v>1</v>
      </c>
      <c r="T9" s="18">
        <v>2</v>
      </c>
      <c r="U9" s="13"/>
      <c r="V9" s="13">
        <v>2</v>
      </c>
      <c r="W9" s="13"/>
      <c r="X9" s="19">
        <v>2</v>
      </c>
      <c r="Y9" s="13"/>
      <c r="Z9" s="13"/>
      <c r="AA9" s="13"/>
      <c r="AB9" s="13"/>
      <c r="AC9" s="20"/>
      <c r="AD9" s="13">
        <v>1</v>
      </c>
      <c r="AE9" s="13"/>
      <c r="AF9" s="13">
        <v>0.25</v>
      </c>
      <c r="AG9" s="48">
        <v>1.25</v>
      </c>
      <c r="AH9" s="22">
        <v>5.25</v>
      </c>
      <c r="AI9" s="13">
        <v>0.23747214035165201</v>
      </c>
      <c r="AJ9" s="13">
        <f>_xlfn.IFNA(MATCH(A9,'Group B - Current Waitlist'!$A$2:$A$31,0),"")</f>
        <v>25</v>
      </c>
    </row>
    <row r="10" spans="1:36" x14ac:dyDescent="0.25">
      <c r="A10" s="13">
        <v>164957</v>
      </c>
      <c r="B10" s="13" t="s">
        <v>70</v>
      </c>
      <c r="C10" s="13">
        <v>343</v>
      </c>
      <c r="D10" s="13" t="s">
        <v>228</v>
      </c>
      <c r="E10" s="13" t="s">
        <v>71</v>
      </c>
      <c r="F10" s="51">
        <v>4.2</v>
      </c>
      <c r="G10" s="13" t="s">
        <v>25</v>
      </c>
      <c r="H10" s="13" t="s">
        <v>211</v>
      </c>
      <c r="I10" s="36">
        <v>45810.62628650463</v>
      </c>
      <c r="J10" s="13" t="s">
        <v>229</v>
      </c>
      <c r="K10" s="13" t="s">
        <v>230</v>
      </c>
      <c r="L10" s="13">
        <v>60484</v>
      </c>
      <c r="M10" s="13" t="s">
        <v>231</v>
      </c>
      <c r="N10" s="13" t="s">
        <v>232</v>
      </c>
      <c r="O10" s="13"/>
      <c r="P10" s="13">
        <v>3</v>
      </c>
      <c r="Q10" s="13"/>
      <c r="R10" s="13"/>
      <c r="S10" s="13"/>
      <c r="T10" s="18">
        <v>3</v>
      </c>
      <c r="U10" s="13">
        <v>2</v>
      </c>
      <c r="V10" s="13"/>
      <c r="W10" s="13"/>
      <c r="X10" s="19">
        <v>2</v>
      </c>
      <c r="Y10" s="13"/>
      <c r="Z10" s="13"/>
      <c r="AA10" s="13"/>
      <c r="AB10" s="13"/>
      <c r="AC10" s="20"/>
      <c r="AD10" s="13"/>
      <c r="AE10" s="13"/>
      <c r="AF10" s="13"/>
      <c r="AG10" s="30"/>
      <c r="AH10" s="22">
        <v>5</v>
      </c>
      <c r="AI10" s="13">
        <v>0.92808920807638995</v>
      </c>
      <c r="AJ10" s="13">
        <f>_xlfn.IFNA(MATCH(A10,'Group B - Current Waitlist'!$A$2:$A$31,0),"")</f>
        <v>26</v>
      </c>
    </row>
    <row r="11" spans="1:36" x14ac:dyDescent="0.25">
      <c r="A11" s="13">
        <v>164950</v>
      </c>
      <c r="B11" s="13" t="s">
        <v>70</v>
      </c>
      <c r="C11" s="13">
        <v>343</v>
      </c>
      <c r="D11" s="13" t="s">
        <v>233</v>
      </c>
      <c r="E11" s="13" t="s">
        <v>71</v>
      </c>
      <c r="F11" s="51">
        <v>4.32</v>
      </c>
      <c r="G11" s="13" t="s">
        <v>25</v>
      </c>
      <c r="H11" s="13" t="s">
        <v>211</v>
      </c>
      <c r="I11" s="36">
        <v>45810.623556562503</v>
      </c>
      <c r="J11" s="13" t="s">
        <v>234</v>
      </c>
      <c r="K11" s="13" t="s">
        <v>218</v>
      </c>
      <c r="L11" s="13">
        <v>60103</v>
      </c>
      <c r="M11" s="13" t="s">
        <v>235</v>
      </c>
      <c r="N11" s="13" t="s">
        <v>220</v>
      </c>
      <c r="O11" s="13"/>
      <c r="P11" s="13">
        <v>3</v>
      </c>
      <c r="Q11" s="13"/>
      <c r="R11" s="13"/>
      <c r="S11" s="13"/>
      <c r="T11" s="18">
        <v>3</v>
      </c>
      <c r="U11" s="13"/>
      <c r="V11" s="13"/>
      <c r="W11" s="13"/>
      <c r="X11" s="19"/>
      <c r="Y11" s="13"/>
      <c r="Z11" s="13"/>
      <c r="AA11" s="13">
        <v>2</v>
      </c>
      <c r="AB11" s="13"/>
      <c r="AC11" s="20">
        <v>2</v>
      </c>
      <c r="AD11" s="13"/>
      <c r="AE11" s="13"/>
      <c r="AF11" s="13"/>
      <c r="AG11" s="30"/>
      <c r="AH11" s="22">
        <v>5</v>
      </c>
      <c r="AI11" s="13">
        <v>0.76964332410416703</v>
      </c>
      <c r="AJ11" s="13">
        <f>_xlfn.IFNA(MATCH(A11,'Group B - Current Waitlist'!$A$2:$A$31,0),"")</f>
        <v>27</v>
      </c>
    </row>
    <row r="12" spans="1:36" x14ac:dyDescent="0.25">
      <c r="A12" s="13">
        <v>164954</v>
      </c>
      <c r="B12" s="13" t="s">
        <v>70</v>
      </c>
      <c r="C12" s="13">
        <v>343</v>
      </c>
      <c r="D12" s="13" t="s">
        <v>236</v>
      </c>
      <c r="E12" s="13" t="s">
        <v>71</v>
      </c>
      <c r="F12" s="51">
        <v>5</v>
      </c>
      <c r="G12" s="13" t="s">
        <v>25</v>
      </c>
      <c r="H12" s="13" t="s">
        <v>211</v>
      </c>
      <c r="I12" s="36">
        <v>45810.623336851851</v>
      </c>
      <c r="J12" s="13" t="s">
        <v>237</v>
      </c>
      <c r="K12" s="13" t="s">
        <v>238</v>
      </c>
      <c r="L12" s="13">
        <v>60484</v>
      </c>
      <c r="M12" s="13" t="s">
        <v>214</v>
      </c>
      <c r="N12" s="13" t="s">
        <v>239</v>
      </c>
      <c r="O12" s="13"/>
      <c r="P12" s="13">
        <v>3</v>
      </c>
      <c r="Q12" s="13"/>
      <c r="R12" s="13"/>
      <c r="S12" s="13"/>
      <c r="T12" s="18">
        <v>3</v>
      </c>
      <c r="U12" s="13"/>
      <c r="V12" s="13"/>
      <c r="W12" s="13"/>
      <c r="X12" s="19"/>
      <c r="Y12" s="13"/>
      <c r="Z12" s="13"/>
      <c r="AA12" s="13">
        <v>2</v>
      </c>
      <c r="AB12" s="13"/>
      <c r="AC12" s="20">
        <v>2</v>
      </c>
      <c r="AD12" s="13"/>
      <c r="AE12" s="13"/>
      <c r="AF12" s="13"/>
      <c r="AG12" s="30"/>
      <c r="AH12" s="22">
        <v>5</v>
      </c>
      <c r="AI12" s="13">
        <v>0.42127479909535198</v>
      </c>
      <c r="AJ12" s="13">
        <f>_xlfn.IFNA(MATCH(A12,'Group B - Current Waitlist'!$A$2:$A$31,0),"")</f>
        <v>28</v>
      </c>
    </row>
    <row r="13" spans="1:36" x14ac:dyDescent="0.25">
      <c r="A13" s="13">
        <v>164905</v>
      </c>
      <c r="B13" s="13" t="s">
        <v>70</v>
      </c>
      <c r="C13" s="13">
        <v>343</v>
      </c>
      <c r="D13" s="13" t="s">
        <v>240</v>
      </c>
      <c r="E13" s="13" t="s">
        <v>71</v>
      </c>
      <c r="F13" s="51">
        <v>1.68</v>
      </c>
      <c r="G13" s="13" t="s">
        <v>25</v>
      </c>
      <c r="H13" s="13" t="s">
        <v>211</v>
      </c>
      <c r="I13" s="36">
        <v>45810.626631388892</v>
      </c>
      <c r="J13" s="13" t="s">
        <v>241</v>
      </c>
      <c r="K13" s="13" t="s">
        <v>230</v>
      </c>
      <c r="L13" s="13">
        <v>60609</v>
      </c>
      <c r="M13" s="13" t="s">
        <v>231</v>
      </c>
      <c r="N13" s="13" t="s">
        <v>232</v>
      </c>
      <c r="O13" s="13"/>
      <c r="P13" s="13">
        <v>3</v>
      </c>
      <c r="Q13" s="13"/>
      <c r="R13" s="13"/>
      <c r="S13" s="13"/>
      <c r="T13" s="18">
        <v>3</v>
      </c>
      <c r="U13" s="13">
        <v>2</v>
      </c>
      <c r="V13" s="13"/>
      <c r="W13" s="13"/>
      <c r="X13" s="19">
        <v>2</v>
      </c>
      <c r="Y13" s="13"/>
      <c r="Z13" s="13"/>
      <c r="AA13" s="13"/>
      <c r="AB13" s="13"/>
      <c r="AC13" s="20"/>
      <c r="AD13" s="13"/>
      <c r="AE13" s="13"/>
      <c r="AF13" s="13"/>
      <c r="AG13" s="30"/>
      <c r="AH13" s="22">
        <v>5</v>
      </c>
      <c r="AI13" s="13">
        <v>0.31510391201368698</v>
      </c>
      <c r="AJ13" s="13">
        <f>_xlfn.IFNA(MATCH(A13,'Group B - Current Waitlist'!$A$2:$A$31,0),"")</f>
        <v>29</v>
      </c>
    </row>
    <row r="14" spans="1:36" x14ac:dyDescent="0.25">
      <c r="A14" s="13">
        <v>164959</v>
      </c>
      <c r="B14" s="13" t="s">
        <v>70</v>
      </c>
      <c r="C14" s="13">
        <v>343</v>
      </c>
      <c r="D14" s="13" t="s">
        <v>242</v>
      </c>
      <c r="E14" s="13" t="s">
        <v>71</v>
      </c>
      <c r="F14" s="51">
        <v>1.6</v>
      </c>
      <c r="G14" s="13" t="s">
        <v>25</v>
      </c>
      <c r="H14" s="13" t="s">
        <v>211</v>
      </c>
      <c r="I14" s="36">
        <v>45810.62314787037</v>
      </c>
      <c r="J14" s="13" t="s">
        <v>243</v>
      </c>
      <c r="K14" s="13" t="s">
        <v>244</v>
      </c>
      <c r="L14" s="13">
        <v>60143</v>
      </c>
      <c r="M14" s="13" t="s">
        <v>219</v>
      </c>
      <c r="N14" s="13" t="s">
        <v>245</v>
      </c>
      <c r="O14" s="13"/>
      <c r="P14" s="13">
        <v>3</v>
      </c>
      <c r="Q14" s="13"/>
      <c r="R14" s="13"/>
      <c r="S14" s="13"/>
      <c r="T14" s="18">
        <v>3</v>
      </c>
      <c r="U14" s="13"/>
      <c r="V14" s="13"/>
      <c r="W14" s="13"/>
      <c r="X14" s="19"/>
      <c r="Y14" s="13"/>
      <c r="Z14" s="13"/>
      <c r="AA14" s="13">
        <v>2</v>
      </c>
      <c r="AB14" s="13"/>
      <c r="AC14" s="20">
        <v>2</v>
      </c>
      <c r="AD14" s="13"/>
      <c r="AE14" s="13"/>
      <c r="AF14" s="13"/>
      <c r="AG14" s="30"/>
      <c r="AH14" s="22">
        <v>5</v>
      </c>
      <c r="AI14" s="13">
        <v>0.23278792935773199</v>
      </c>
      <c r="AJ14" s="13">
        <f>_xlfn.IFNA(MATCH(A14,'Group B - Current Waitlist'!$A$2:$A$31,0),"")</f>
        <v>30</v>
      </c>
    </row>
  </sheetData>
  <autoFilter ref="A6:AH6" xr:uid="{F08A4D9A-B09F-4849-8BAE-5AC670EF0B88}">
    <sortState xmlns:xlrd2="http://schemas.microsoft.com/office/spreadsheetml/2017/richdata2" ref="A7:AH14">
      <sortCondition ref="A6"/>
    </sortState>
  </autoFilter>
  <sortState xmlns:xlrd2="http://schemas.microsoft.com/office/spreadsheetml/2017/richdata2" ref="A7:AJ14">
    <sortCondition descending="1" ref="AH7:AH14"/>
    <sortCondition descending="1" ref="AI7:AI14"/>
  </sortState>
  <mergeCells count="5">
    <mergeCell ref="O3:T5"/>
    <mergeCell ref="U3:X5"/>
    <mergeCell ref="Y3:AC5"/>
    <mergeCell ref="AD3:AG5"/>
    <mergeCell ref="O1:A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CD78-481F-4DFB-B5A6-4AD9C6DD9860}">
  <sheetPr>
    <tabColor theme="5" tint="0.79998168889431442"/>
  </sheetPr>
  <dimension ref="A1:AI31"/>
  <sheetViews>
    <sheetView showGridLines="0" zoomScaleNormal="100" workbookViewId="0">
      <pane ySplit="1" topLeftCell="A2" activePane="bottomLeft" state="frozen"/>
      <selection pane="bottomLeft" activeCell="I36" sqref="I36:I37"/>
    </sheetView>
  </sheetViews>
  <sheetFormatPr defaultRowHeight="15" x14ac:dyDescent="0.25"/>
  <cols>
    <col min="1" max="1" width="12.42578125" customWidth="1"/>
    <col min="2" max="2" width="25" customWidth="1"/>
    <col min="4" max="4" width="26.140625" customWidth="1"/>
    <col min="5" max="5" width="24.42578125" hidden="1" customWidth="1"/>
    <col min="6" max="6" width="0" style="49" hidden="1" customWidth="1"/>
    <col min="7" max="9" width="16.5703125" customWidth="1"/>
    <col min="10" max="10" width="14.42578125" bestFit="1" customWidth="1"/>
    <col min="11" max="11" width="14.28515625" hidden="1" customWidth="1"/>
    <col min="12" max="13" width="8.85546875" hidden="1" customWidth="1"/>
    <col min="14" max="14" width="18.5703125" hidden="1" customWidth="1"/>
    <col min="15" max="15" width="8.85546875" hidden="1" customWidth="1"/>
    <col min="16" max="33" width="8.85546875" customWidth="1"/>
    <col min="34" max="34" width="18.42578125" customWidth="1"/>
    <col min="35" max="35" width="18" style="37" customWidth="1"/>
  </cols>
  <sheetData>
    <row r="1" spans="1:15" ht="51.75" customHeight="1" x14ac:dyDescent="0.25">
      <c r="A1" s="69" t="s">
        <v>246</v>
      </c>
      <c r="B1" s="70" t="s">
        <v>13</v>
      </c>
      <c r="C1" s="70" t="s">
        <v>46</v>
      </c>
      <c r="D1" s="70" t="s">
        <v>11</v>
      </c>
      <c r="E1" s="70" t="s">
        <v>14</v>
      </c>
      <c r="F1" s="70" t="s">
        <v>47</v>
      </c>
      <c r="G1" s="71" t="s">
        <v>48</v>
      </c>
      <c r="H1" s="71" t="s">
        <v>49</v>
      </c>
      <c r="I1" s="72" t="s">
        <v>18</v>
      </c>
      <c r="J1" s="72" t="s">
        <v>50</v>
      </c>
      <c r="K1" s="73" t="s">
        <v>19</v>
      </c>
      <c r="L1" s="73" t="s">
        <v>20</v>
      </c>
      <c r="M1" s="73" t="s">
        <v>21</v>
      </c>
      <c r="N1" s="73" t="s">
        <v>22</v>
      </c>
      <c r="O1" s="73" t="s">
        <v>23</v>
      </c>
    </row>
    <row r="2" spans="1:15" x14ac:dyDescent="0.25">
      <c r="A2" s="74">
        <v>145359</v>
      </c>
      <c r="B2" s="75" t="s">
        <v>247</v>
      </c>
      <c r="C2" s="75">
        <v>2054</v>
      </c>
      <c r="D2" s="75" t="s">
        <v>130</v>
      </c>
      <c r="E2" s="75" t="s">
        <v>130</v>
      </c>
      <c r="F2" s="75">
        <v>4.95</v>
      </c>
      <c r="G2" s="75">
        <v>5.25</v>
      </c>
      <c r="H2" s="75" t="s">
        <v>54</v>
      </c>
      <c r="I2" s="76">
        <v>45568.393055555556</v>
      </c>
      <c r="J2" s="77">
        <v>1</v>
      </c>
      <c r="K2" s="75" t="s">
        <v>248</v>
      </c>
      <c r="L2" s="75" t="s">
        <v>249</v>
      </c>
      <c r="M2" s="75">
        <v>61364</v>
      </c>
      <c r="N2" s="75" t="s">
        <v>250</v>
      </c>
      <c r="O2" s="75" t="s">
        <v>59</v>
      </c>
    </row>
    <row r="3" spans="1:15" x14ac:dyDescent="0.25">
      <c r="A3" s="58">
        <v>146052</v>
      </c>
      <c r="B3" s="59" t="s">
        <v>251</v>
      </c>
      <c r="C3" s="59">
        <v>136</v>
      </c>
      <c r="D3" s="59" t="s">
        <v>252</v>
      </c>
      <c r="E3" s="59" t="s">
        <v>253</v>
      </c>
      <c r="F3" s="59">
        <v>5</v>
      </c>
      <c r="G3" s="59">
        <v>5.25</v>
      </c>
      <c r="H3" s="59" t="s">
        <v>54</v>
      </c>
      <c r="I3" s="60">
        <v>45582.402083333334</v>
      </c>
      <c r="J3" s="78">
        <v>2</v>
      </c>
      <c r="K3" s="59" t="s">
        <v>254</v>
      </c>
      <c r="L3" s="59" t="s">
        <v>255</v>
      </c>
      <c r="M3" s="59">
        <v>60447</v>
      </c>
      <c r="N3" s="59" t="s">
        <v>256</v>
      </c>
      <c r="O3" s="59" t="s">
        <v>257</v>
      </c>
    </row>
    <row r="4" spans="1:15" x14ac:dyDescent="0.25">
      <c r="A4" s="58">
        <v>146175</v>
      </c>
      <c r="B4" s="59" t="s">
        <v>258</v>
      </c>
      <c r="C4" s="59">
        <v>95</v>
      </c>
      <c r="D4" s="59" t="s">
        <v>144</v>
      </c>
      <c r="E4" s="59" t="s">
        <v>144</v>
      </c>
      <c r="F4" s="59">
        <v>2.875</v>
      </c>
      <c r="G4" s="59">
        <v>5.25</v>
      </c>
      <c r="H4" s="59" t="s">
        <v>54</v>
      </c>
      <c r="I4" s="60">
        <v>45593.515277777777</v>
      </c>
      <c r="J4" s="78">
        <v>3</v>
      </c>
      <c r="K4" s="59" t="s">
        <v>259</v>
      </c>
      <c r="L4" s="59" t="s">
        <v>260</v>
      </c>
      <c r="M4" s="59">
        <v>61349</v>
      </c>
      <c r="N4" s="59" t="s">
        <v>261</v>
      </c>
      <c r="O4" s="59" t="s">
        <v>59</v>
      </c>
    </row>
    <row r="5" spans="1:15" x14ac:dyDescent="0.25">
      <c r="A5" s="58">
        <v>148457</v>
      </c>
      <c r="B5" s="59" t="s">
        <v>262</v>
      </c>
      <c r="C5" s="59">
        <v>2298</v>
      </c>
      <c r="D5" s="59" t="s">
        <v>263</v>
      </c>
      <c r="E5" s="59" t="s">
        <v>223</v>
      </c>
      <c r="F5" s="59">
        <v>4.99</v>
      </c>
      <c r="G5" s="59">
        <v>5.25</v>
      </c>
      <c r="H5" s="59" t="s">
        <v>54</v>
      </c>
      <c r="I5" s="60">
        <v>45602.529166666667</v>
      </c>
      <c r="J5" s="78">
        <v>4</v>
      </c>
      <c r="K5" s="59" t="s">
        <v>264</v>
      </c>
      <c r="L5" s="59" t="s">
        <v>255</v>
      </c>
      <c r="M5" s="59">
        <v>60447</v>
      </c>
      <c r="N5" s="59" t="s">
        <v>256</v>
      </c>
      <c r="O5" s="59" t="s">
        <v>265</v>
      </c>
    </row>
    <row r="6" spans="1:15" x14ac:dyDescent="0.25">
      <c r="A6" s="58">
        <v>148293</v>
      </c>
      <c r="B6" s="59" t="s">
        <v>266</v>
      </c>
      <c r="C6" s="59">
        <v>1085</v>
      </c>
      <c r="D6" s="59" t="s">
        <v>105</v>
      </c>
      <c r="E6" s="59" t="s">
        <v>106</v>
      </c>
      <c r="F6" s="59">
        <v>4.99</v>
      </c>
      <c r="G6" s="59">
        <v>7.25</v>
      </c>
      <c r="H6" s="59" t="s">
        <v>54</v>
      </c>
      <c r="I6" s="60">
        <v>45616.618750000001</v>
      </c>
      <c r="J6" s="78">
        <v>5</v>
      </c>
      <c r="K6" s="59" t="s">
        <v>267</v>
      </c>
      <c r="L6" s="59" t="s">
        <v>268</v>
      </c>
      <c r="M6" s="59">
        <v>60140</v>
      </c>
      <c r="N6" s="59" t="s">
        <v>269</v>
      </c>
      <c r="O6" s="59" t="s">
        <v>270</v>
      </c>
    </row>
    <row r="7" spans="1:15" x14ac:dyDescent="0.25">
      <c r="A7" s="58">
        <v>150010</v>
      </c>
      <c r="B7" s="59" t="s">
        <v>271</v>
      </c>
      <c r="C7" s="59">
        <v>343</v>
      </c>
      <c r="D7" s="59" t="s">
        <v>70</v>
      </c>
      <c r="E7" s="59" t="s">
        <v>272</v>
      </c>
      <c r="F7" s="59">
        <v>4</v>
      </c>
      <c r="G7" s="59">
        <v>5.25</v>
      </c>
      <c r="H7" s="59" t="s">
        <v>54</v>
      </c>
      <c r="I7" s="60">
        <v>45621.554861111108</v>
      </c>
      <c r="J7" s="78">
        <v>6</v>
      </c>
      <c r="K7" s="59" t="s">
        <v>273</v>
      </c>
      <c r="L7" s="59" t="s">
        <v>274</v>
      </c>
      <c r="M7" s="59">
        <v>61081</v>
      </c>
      <c r="N7" s="59" t="s">
        <v>275</v>
      </c>
      <c r="O7" s="59" t="s">
        <v>59</v>
      </c>
    </row>
    <row r="8" spans="1:15" x14ac:dyDescent="0.25">
      <c r="A8" s="58">
        <v>141271</v>
      </c>
      <c r="B8" s="59" t="s">
        <v>276</v>
      </c>
      <c r="C8" s="59">
        <v>145</v>
      </c>
      <c r="D8" s="59" t="s">
        <v>61</v>
      </c>
      <c r="E8" s="59" t="s">
        <v>61</v>
      </c>
      <c r="F8" s="59">
        <v>4.9989999999999997</v>
      </c>
      <c r="G8" s="59">
        <v>5.25</v>
      </c>
      <c r="H8" s="59" t="s">
        <v>54</v>
      </c>
      <c r="I8" s="60">
        <v>45629.526388888888</v>
      </c>
      <c r="J8" s="78">
        <v>7</v>
      </c>
      <c r="K8" s="59" t="s">
        <v>277</v>
      </c>
      <c r="L8" s="59" t="s">
        <v>278</v>
      </c>
      <c r="M8" s="59">
        <v>60964</v>
      </c>
      <c r="N8" s="59" t="s">
        <v>279</v>
      </c>
      <c r="O8" s="59" t="s">
        <v>59</v>
      </c>
    </row>
    <row r="9" spans="1:15" x14ac:dyDescent="0.25">
      <c r="A9" s="58">
        <v>150967</v>
      </c>
      <c r="B9" s="59" t="s">
        <v>280</v>
      </c>
      <c r="C9" s="59">
        <v>95</v>
      </c>
      <c r="D9" s="59" t="s">
        <v>144</v>
      </c>
      <c r="E9" s="59" t="s">
        <v>144</v>
      </c>
      <c r="F9" s="59">
        <v>4.95</v>
      </c>
      <c r="G9" s="59">
        <v>5.25</v>
      </c>
      <c r="H9" s="59" t="s">
        <v>54</v>
      </c>
      <c r="I9" s="60">
        <v>45636.661805555559</v>
      </c>
      <c r="J9" s="78">
        <v>8</v>
      </c>
      <c r="K9" s="59" t="s">
        <v>281</v>
      </c>
      <c r="L9" s="59" t="s">
        <v>282</v>
      </c>
      <c r="M9" s="59">
        <v>60950</v>
      </c>
      <c r="N9" s="59" t="s">
        <v>279</v>
      </c>
      <c r="O9" s="59" t="s">
        <v>59</v>
      </c>
    </row>
    <row r="10" spans="1:15" x14ac:dyDescent="0.25">
      <c r="A10" s="58">
        <v>150739</v>
      </c>
      <c r="B10" s="59" t="s">
        <v>283</v>
      </c>
      <c r="C10" s="59">
        <v>95</v>
      </c>
      <c r="D10" s="59" t="s">
        <v>144</v>
      </c>
      <c r="E10" s="59" t="s">
        <v>144</v>
      </c>
      <c r="F10" s="59">
        <v>4.95</v>
      </c>
      <c r="G10" s="59">
        <v>5.0999999999999996</v>
      </c>
      <c r="H10" s="59" t="s">
        <v>54</v>
      </c>
      <c r="I10" s="60">
        <v>45636.661111111112</v>
      </c>
      <c r="J10" s="78">
        <v>9</v>
      </c>
      <c r="K10" s="59" t="s">
        <v>284</v>
      </c>
      <c r="L10" s="59" t="s">
        <v>285</v>
      </c>
      <c r="M10" s="59">
        <v>60914</v>
      </c>
      <c r="N10" s="59" t="s">
        <v>279</v>
      </c>
      <c r="O10" s="59" t="s">
        <v>59</v>
      </c>
    </row>
    <row r="11" spans="1:15" x14ac:dyDescent="0.25">
      <c r="A11" s="58">
        <v>153955</v>
      </c>
      <c r="B11" s="59" t="s">
        <v>286</v>
      </c>
      <c r="C11" s="59">
        <v>343</v>
      </c>
      <c r="D11" s="59" t="s">
        <v>70</v>
      </c>
      <c r="E11" s="59" t="s">
        <v>70</v>
      </c>
      <c r="F11" s="59">
        <v>4.95</v>
      </c>
      <c r="G11" s="59">
        <v>5.25</v>
      </c>
      <c r="H11" s="59" t="s">
        <v>54</v>
      </c>
      <c r="I11" s="60">
        <v>45665.381249999999</v>
      </c>
      <c r="J11" s="78">
        <v>10</v>
      </c>
      <c r="K11" s="59" t="s">
        <v>287</v>
      </c>
      <c r="L11" s="59" t="s">
        <v>288</v>
      </c>
      <c r="M11" s="59">
        <v>60560</v>
      </c>
      <c r="N11" s="59" t="s">
        <v>289</v>
      </c>
      <c r="O11" s="59" t="s">
        <v>59</v>
      </c>
    </row>
    <row r="12" spans="1:15" x14ac:dyDescent="0.25">
      <c r="A12" s="58">
        <v>155563</v>
      </c>
      <c r="B12" s="59" t="s">
        <v>290</v>
      </c>
      <c r="C12" s="59">
        <v>382</v>
      </c>
      <c r="D12" s="59" t="s">
        <v>291</v>
      </c>
      <c r="E12" s="59" t="s">
        <v>291</v>
      </c>
      <c r="F12" s="59">
        <v>2</v>
      </c>
      <c r="G12" s="59">
        <v>6.1</v>
      </c>
      <c r="H12" s="59" t="s">
        <v>54</v>
      </c>
      <c r="I12" s="60">
        <v>45713.372916666667</v>
      </c>
      <c r="J12" s="78">
        <v>11</v>
      </c>
      <c r="K12" s="59" t="s">
        <v>292</v>
      </c>
      <c r="L12" s="59" t="s">
        <v>213</v>
      </c>
      <c r="M12" s="59">
        <v>60431</v>
      </c>
      <c r="N12" s="59" t="s">
        <v>256</v>
      </c>
      <c r="O12" s="59" t="s">
        <v>265</v>
      </c>
    </row>
    <row r="13" spans="1:15" x14ac:dyDescent="0.25">
      <c r="A13" s="58">
        <v>141991</v>
      </c>
      <c r="B13" s="59" t="s">
        <v>293</v>
      </c>
      <c r="C13" s="59">
        <v>145</v>
      </c>
      <c r="D13" s="59" t="s">
        <v>61</v>
      </c>
      <c r="E13" s="59" t="s">
        <v>61</v>
      </c>
      <c r="F13" s="59">
        <v>4.9989999999999997</v>
      </c>
      <c r="G13" s="59">
        <v>5.25</v>
      </c>
      <c r="H13" s="59" t="s">
        <v>54</v>
      </c>
      <c r="I13" s="60">
        <v>45713.401388888888</v>
      </c>
      <c r="J13" s="78">
        <v>12</v>
      </c>
      <c r="K13" s="59" t="s">
        <v>294</v>
      </c>
      <c r="L13" s="59" t="s">
        <v>295</v>
      </c>
      <c r="M13" s="59">
        <v>61270</v>
      </c>
      <c r="N13" s="59" t="s">
        <v>275</v>
      </c>
      <c r="O13" s="59" t="s">
        <v>59</v>
      </c>
    </row>
    <row r="14" spans="1:15" x14ac:dyDescent="0.25">
      <c r="A14" s="58">
        <v>158010</v>
      </c>
      <c r="B14" s="59" t="s">
        <v>296</v>
      </c>
      <c r="C14" s="59">
        <v>343</v>
      </c>
      <c r="D14" s="59" t="s">
        <v>70</v>
      </c>
      <c r="E14" s="59" t="s">
        <v>70</v>
      </c>
      <c r="F14" s="59">
        <v>1.5</v>
      </c>
      <c r="G14" s="59">
        <v>5.25</v>
      </c>
      <c r="H14" s="59" t="s">
        <v>54</v>
      </c>
      <c r="I14" s="60">
        <v>45722.511111111111</v>
      </c>
      <c r="J14" s="78">
        <v>13</v>
      </c>
      <c r="K14" s="59" t="s">
        <v>297</v>
      </c>
      <c r="L14" s="59" t="s">
        <v>298</v>
      </c>
      <c r="M14" s="59">
        <v>60118</v>
      </c>
      <c r="N14" s="59" t="s">
        <v>269</v>
      </c>
      <c r="O14" s="59" t="s">
        <v>298</v>
      </c>
    </row>
    <row r="15" spans="1:15" x14ac:dyDescent="0.25">
      <c r="A15" s="58">
        <v>157765</v>
      </c>
      <c r="B15" s="59" t="s">
        <v>299</v>
      </c>
      <c r="C15" s="59">
        <v>1085</v>
      </c>
      <c r="D15" s="59" t="s">
        <v>105</v>
      </c>
      <c r="E15" s="59" t="s">
        <v>106</v>
      </c>
      <c r="F15" s="59">
        <v>4.99</v>
      </c>
      <c r="G15" s="59">
        <v>5.25</v>
      </c>
      <c r="H15" s="59" t="s">
        <v>54</v>
      </c>
      <c r="I15" s="60">
        <v>45723.615277777775</v>
      </c>
      <c r="J15" s="78">
        <v>14</v>
      </c>
      <c r="K15" s="59" t="s">
        <v>300</v>
      </c>
      <c r="L15" s="59" t="s">
        <v>301</v>
      </c>
      <c r="M15" s="59">
        <v>60081</v>
      </c>
      <c r="N15" s="59" t="s">
        <v>226</v>
      </c>
      <c r="O15" s="59" t="s">
        <v>302</v>
      </c>
    </row>
    <row r="16" spans="1:15" x14ac:dyDescent="0.25">
      <c r="A16" s="58">
        <v>158402</v>
      </c>
      <c r="B16" s="59" t="s">
        <v>303</v>
      </c>
      <c r="C16" s="59">
        <v>2083</v>
      </c>
      <c r="D16" s="59" t="s">
        <v>304</v>
      </c>
      <c r="E16" s="59" t="s">
        <v>305</v>
      </c>
      <c r="F16" s="59">
        <v>4.125</v>
      </c>
      <c r="G16" s="59">
        <v>5.25</v>
      </c>
      <c r="H16" s="59" t="s">
        <v>54</v>
      </c>
      <c r="I16" s="60">
        <v>45730.477777777778</v>
      </c>
      <c r="J16" s="78">
        <v>15</v>
      </c>
      <c r="K16" s="59" t="s">
        <v>306</v>
      </c>
      <c r="L16" s="59" t="s">
        <v>255</v>
      </c>
      <c r="M16" s="59">
        <v>60447</v>
      </c>
      <c r="N16" s="59" t="s">
        <v>289</v>
      </c>
      <c r="O16" s="59" t="s">
        <v>59</v>
      </c>
    </row>
    <row r="17" spans="1:15" x14ac:dyDescent="0.25">
      <c r="A17" s="58">
        <v>159663</v>
      </c>
      <c r="B17" s="59" t="s">
        <v>307</v>
      </c>
      <c r="C17" s="59">
        <v>2023</v>
      </c>
      <c r="D17" s="59" t="s">
        <v>308</v>
      </c>
      <c r="E17" s="59" t="s">
        <v>309</v>
      </c>
      <c r="F17" s="59">
        <v>2</v>
      </c>
      <c r="G17" s="59">
        <v>5.25</v>
      </c>
      <c r="H17" s="59" t="s">
        <v>54</v>
      </c>
      <c r="I17" s="60">
        <v>45763.696527777778</v>
      </c>
      <c r="J17" s="78">
        <v>16</v>
      </c>
      <c r="K17" s="59" t="s">
        <v>310</v>
      </c>
      <c r="L17" s="59" t="s">
        <v>311</v>
      </c>
      <c r="M17" s="59">
        <v>60034</v>
      </c>
      <c r="N17" s="59" t="s">
        <v>226</v>
      </c>
      <c r="O17" s="59" t="s">
        <v>312</v>
      </c>
    </row>
    <row r="18" spans="1:15" x14ac:dyDescent="0.25">
      <c r="A18" s="58">
        <v>159046</v>
      </c>
      <c r="B18" s="59" t="s">
        <v>313</v>
      </c>
      <c r="C18" s="59">
        <v>911</v>
      </c>
      <c r="D18" s="59" t="s">
        <v>314</v>
      </c>
      <c r="E18" s="59" t="s">
        <v>314</v>
      </c>
      <c r="F18" s="59">
        <v>5</v>
      </c>
      <c r="G18" s="59">
        <v>6</v>
      </c>
      <c r="H18" s="59" t="s">
        <v>54</v>
      </c>
      <c r="I18" s="60">
        <v>45777.370138888888</v>
      </c>
      <c r="J18" s="78">
        <v>17</v>
      </c>
      <c r="K18" s="59" t="s">
        <v>315</v>
      </c>
      <c r="L18" s="59" t="s">
        <v>238</v>
      </c>
      <c r="M18" s="59">
        <v>60484</v>
      </c>
      <c r="N18" s="59" t="s">
        <v>256</v>
      </c>
      <c r="O18" s="59" t="s">
        <v>239</v>
      </c>
    </row>
    <row r="19" spans="1:15" x14ac:dyDescent="0.25">
      <c r="A19" s="58">
        <v>159011</v>
      </c>
      <c r="B19" s="59" t="s">
        <v>316</v>
      </c>
      <c r="C19" s="59">
        <v>911</v>
      </c>
      <c r="D19" s="59" t="s">
        <v>314</v>
      </c>
      <c r="E19" s="59" t="s">
        <v>314</v>
      </c>
      <c r="F19" s="59">
        <v>4.5599999999999996</v>
      </c>
      <c r="G19" s="59">
        <v>6</v>
      </c>
      <c r="H19" s="59" t="s">
        <v>54</v>
      </c>
      <c r="I19" s="60">
        <v>45783.425694444442</v>
      </c>
      <c r="J19" s="78">
        <v>18</v>
      </c>
      <c r="K19" s="59" t="s">
        <v>317</v>
      </c>
      <c r="L19" s="59" t="s">
        <v>318</v>
      </c>
      <c r="M19" s="59">
        <v>60142</v>
      </c>
      <c r="N19" s="59" t="s">
        <v>269</v>
      </c>
      <c r="O19" s="59" t="s">
        <v>319</v>
      </c>
    </row>
    <row r="20" spans="1:15" x14ac:dyDescent="0.25">
      <c r="A20" s="58">
        <v>164338</v>
      </c>
      <c r="B20" s="59" t="s">
        <v>320</v>
      </c>
      <c r="C20" s="59">
        <v>2004</v>
      </c>
      <c r="D20" s="59" t="s">
        <v>221</v>
      </c>
      <c r="E20" s="59" t="s">
        <v>223</v>
      </c>
      <c r="F20" s="59">
        <v>3.4</v>
      </c>
      <c r="G20" s="59">
        <v>5.25</v>
      </c>
      <c r="H20" s="59" t="s">
        <v>54</v>
      </c>
      <c r="I20" s="60">
        <v>45798.661111111112</v>
      </c>
      <c r="J20" s="78">
        <v>19</v>
      </c>
      <c r="K20" s="59" t="s">
        <v>321</v>
      </c>
      <c r="L20" s="59" t="s">
        <v>322</v>
      </c>
      <c r="M20" s="59">
        <v>60449</v>
      </c>
      <c r="N20" s="59" t="s">
        <v>256</v>
      </c>
      <c r="O20" s="59" t="s">
        <v>323</v>
      </c>
    </row>
    <row r="21" spans="1:15" x14ac:dyDescent="0.25">
      <c r="A21" s="58">
        <v>160876</v>
      </c>
      <c r="B21" s="59" t="s">
        <v>324</v>
      </c>
      <c r="C21" s="59">
        <v>913</v>
      </c>
      <c r="D21" s="59" t="s">
        <v>325</v>
      </c>
      <c r="E21" s="59" t="s">
        <v>325</v>
      </c>
      <c r="F21" s="59">
        <v>1.9990000000000001</v>
      </c>
      <c r="G21" s="59">
        <v>5</v>
      </c>
      <c r="H21" s="59" t="s">
        <v>54</v>
      </c>
      <c r="I21" s="60">
        <v>45804.618750000001</v>
      </c>
      <c r="J21" s="78">
        <v>20</v>
      </c>
      <c r="K21" s="59" t="s">
        <v>326</v>
      </c>
      <c r="L21" s="59" t="s">
        <v>327</v>
      </c>
      <c r="M21" s="59">
        <v>60440</v>
      </c>
      <c r="N21" s="59" t="s">
        <v>256</v>
      </c>
      <c r="O21" s="59" t="s">
        <v>328</v>
      </c>
    </row>
    <row r="22" spans="1:15" x14ac:dyDescent="0.25">
      <c r="A22" s="58">
        <v>164399</v>
      </c>
      <c r="B22" s="59" t="s">
        <v>329</v>
      </c>
      <c r="C22" s="59">
        <v>913</v>
      </c>
      <c r="D22" s="59" t="s">
        <v>325</v>
      </c>
      <c r="E22" s="59" t="s">
        <v>325</v>
      </c>
      <c r="F22" s="59">
        <v>0.8</v>
      </c>
      <c r="G22" s="59">
        <v>5</v>
      </c>
      <c r="H22" s="59" t="s">
        <v>54</v>
      </c>
      <c r="I22" s="60">
        <v>45804.618750000001</v>
      </c>
      <c r="J22" s="78">
        <v>21</v>
      </c>
      <c r="K22" s="59" t="s">
        <v>330</v>
      </c>
      <c r="L22" s="59" t="s">
        <v>331</v>
      </c>
      <c r="M22" s="59">
        <v>60124</v>
      </c>
      <c r="N22" s="59" t="s">
        <v>269</v>
      </c>
      <c r="O22" s="59" t="s">
        <v>298</v>
      </c>
    </row>
    <row r="23" spans="1:15" x14ac:dyDescent="0.25">
      <c r="A23" s="62">
        <v>164411</v>
      </c>
      <c r="B23" s="63" t="s">
        <v>332</v>
      </c>
      <c r="C23" s="63">
        <v>913</v>
      </c>
      <c r="D23" s="63" t="s">
        <v>325</v>
      </c>
      <c r="E23" s="63" t="s">
        <v>325</v>
      </c>
      <c r="F23" s="63">
        <v>0.72</v>
      </c>
      <c r="G23" s="63">
        <v>5</v>
      </c>
      <c r="H23" s="84" t="s">
        <v>54</v>
      </c>
      <c r="I23" s="82">
        <v>45804.618750000001</v>
      </c>
      <c r="J23" s="79">
        <v>22</v>
      </c>
      <c r="K23" s="63" t="s">
        <v>333</v>
      </c>
      <c r="L23" s="63" t="s">
        <v>334</v>
      </c>
      <c r="M23" s="63">
        <v>60139</v>
      </c>
      <c r="N23" s="63" t="s">
        <v>328</v>
      </c>
      <c r="O23" s="59" t="s">
        <v>335</v>
      </c>
    </row>
    <row r="24" spans="1:15" x14ac:dyDescent="0.25">
      <c r="A24" s="13">
        <v>164962</v>
      </c>
      <c r="B24" s="61" t="str">
        <f>_xlfn.IFNA(_xlfn.XLOOKUP($A24,'Group B - Scores'!$A$7:$A$14,'Group B - Scores'!$D$7:$D$14),"")</f>
        <v>Rock Creek Joliet Solar, LLC</v>
      </c>
      <c r="C24" s="61">
        <f>_xlfn.IFNA(_xlfn.XLOOKUP($A24,'Group B - Scores'!$A$7:$A$14,'Group B - Scores'!$C$7:$C$14),"")</f>
        <v>343</v>
      </c>
      <c r="D24" s="61" t="str">
        <f>_xlfn.IFNA(_xlfn.XLOOKUP($A24,'Group B - Scores'!$A$7:$A$14,'Group B - Scores'!$B$7:$B$14),"")</f>
        <v>Nexamp Solar, LLC</v>
      </c>
      <c r="E24" s="61" t="str">
        <f>IF(_xlfn.XLOOKUP(B24,'Group B - Scores'!$A$7:$A$14, 'Group B - Scores'!$B$7:$B$14,0)=0,"",_xlfn.XLOOKUP(B24,'Group B - Scores'!$A$7:$A$14,'Group B - Scores'!$B$7:$B$14,0))</f>
        <v/>
      </c>
      <c r="F24" s="61">
        <f>_xlfn.IFNA(_xlfn.XLOOKUP($A24,'Group B - Scores'!$A$7:$A$14,'Group B - Scores'!$F$7:$F$14),"")</f>
        <v>3.96</v>
      </c>
      <c r="G24" s="61">
        <f>_xlfn.IFNA(_xlfn.XLOOKUP($A24,'Group B - Scores'!$A$7:$A$14,'Group B - Scores'!$AH$7:$AH$14),"")</f>
        <v>7</v>
      </c>
      <c r="H24" s="85">
        <f>_xlfn.IFNA(_xlfn.XLOOKUP($A24,'Group B - Scores'!$A$7:$A$14,'Group B - Scores'!$AI$7:$AI$14),"")</f>
        <v>0.93899470093052695</v>
      </c>
      <c r="I24" s="82">
        <f>_xlfn.IFNA(_xlfn.XLOOKUP($A24,'Group B - Scores'!$A$7:$A$14,'Group B - Scores'!$I$7:$I$14),"")</f>
        <v>45810.622978611114</v>
      </c>
      <c r="J24" s="86">
        <f>IF(ISBLANK(A24),"",J23+1)</f>
        <v>23</v>
      </c>
      <c r="K24" s="61"/>
      <c r="L24" s="61"/>
      <c r="M24" s="61"/>
      <c r="N24" s="61"/>
    </row>
    <row r="25" spans="1:15" x14ac:dyDescent="0.25">
      <c r="A25" s="13">
        <v>164965</v>
      </c>
      <c r="B25" s="61" t="str">
        <f>_xlfn.IFNA(_xlfn.XLOOKUP($A25,'Group B - Scores'!$A$7:$A$14,'Group B - Scores'!$D$7:$D$14),"")</f>
        <v>Hecht Drive Solar, LLC</v>
      </c>
      <c r="C25" s="61">
        <f>_xlfn.IFNA(_xlfn.XLOOKUP($A25,'Group B - Scores'!$A$7:$A$14,'Group B - Scores'!$C$7:$C$14),"")</f>
        <v>343</v>
      </c>
      <c r="D25" s="61" t="str">
        <f>_xlfn.IFNA(_xlfn.XLOOKUP($A25,'Group B - Scores'!$A$7:$A$14,'Group B - Scores'!$B$7:$B$14),"")</f>
        <v>Nexamp Solar, LLC</v>
      </c>
      <c r="E25" s="61" t="str">
        <f>IF(_xlfn.XLOOKUP(B25,'Group B - Scores'!$A$7:$A$14, 'Group B - Scores'!$B$7:$B$14,0)=0,"",_xlfn.XLOOKUP(B25,'Group B - Scores'!$A$7:$A$14,'Group B - Scores'!$B$7:$B$14,0))</f>
        <v/>
      </c>
      <c r="F25" s="61">
        <f>_xlfn.IFNA(_xlfn.XLOOKUP($A25,'Group B - Scores'!$A$7:$A$14,'Group B - Scores'!$F$7:$F$14),"")</f>
        <v>1.68</v>
      </c>
      <c r="G25" s="61">
        <f>_xlfn.IFNA(_xlfn.XLOOKUP($A25,'Group B - Scores'!$A$7:$A$14,'Group B - Scores'!$AH$7:$AH$14),"")</f>
        <v>7</v>
      </c>
      <c r="H25" s="85">
        <f>_xlfn.IFNA(_xlfn.XLOOKUP($A25,'Group B - Scores'!$A$7:$A$14,'Group B - Scores'!$AI$7:$AI$14),"")</f>
        <v>0.180843564423113</v>
      </c>
      <c r="I25" s="82">
        <f>_xlfn.IFNA(_xlfn.XLOOKUP($A25,'Group B - Scores'!$A$7:$A$14,'Group B - Scores'!$I$7:$I$14),"")</f>
        <v>45810.62259752315</v>
      </c>
      <c r="J25" s="86">
        <f t="shared" ref="J25:J31" si="0">IF(ISBLANK(A25),"",J24+1)</f>
        <v>24</v>
      </c>
      <c r="K25" s="61"/>
      <c r="L25" s="61"/>
      <c r="M25" s="61"/>
      <c r="N25" s="61"/>
    </row>
    <row r="26" spans="1:15" x14ac:dyDescent="0.25">
      <c r="A26" s="13">
        <v>164742</v>
      </c>
      <c r="B26" s="61" t="str">
        <f>_xlfn.IFNA(_xlfn.XLOOKUP($A26,'Group B - Scores'!$A$7:$A$14,'Group B - Scores'!$D$7:$D$14),"")</f>
        <v>IL MH526</v>
      </c>
      <c r="C26" s="61">
        <f>_xlfn.IFNA(_xlfn.XLOOKUP($A26,'Group B - Scores'!$A$7:$A$14,'Group B - Scores'!$C$7:$C$14),"")</f>
        <v>2004</v>
      </c>
      <c r="D26" s="61" t="str">
        <f>_xlfn.IFNA(_xlfn.XLOOKUP($A26,'Group B - Scores'!$A$7:$A$14,'Group B - Scores'!$B$7:$B$14),"")</f>
        <v>TPE IL Solar Holdings, LLC</v>
      </c>
      <c r="E26" s="61" t="str">
        <f>IF(_xlfn.XLOOKUP(B26,'Group B - Scores'!$A$7:$A$14, 'Group B - Scores'!$B$7:$B$14,0)=0,"",_xlfn.XLOOKUP(B26,'Group B - Scores'!$A$7:$A$14,'Group B - Scores'!$B$7:$B$14,0))</f>
        <v/>
      </c>
      <c r="F26" s="61">
        <f>_xlfn.IFNA(_xlfn.XLOOKUP($A26,'Group B - Scores'!$A$7:$A$14,'Group B - Scores'!$F$7:$F$14),"")</f>
        <v>4.99</v>
      </c>
      <c r="G26" s="61">
        <f>_xlfn.IFNA(_xlfn.XLOOKUP($A26,'Group B - Scores'!$A$7:$A$14,'Group B - Scores'!$AH$7:$AH$14),"")</f>
        <v>5.25</v>
      </c>
      <c r="H26" s="85">
        <f>_xlfn.IFNA(_xlfn.XLOOKUP($A26,'Group B - Scores'!$A$7:$A$14,'Group B - Scores'!$AI$7:$AI$14),"")</f>
        <v>0.23747214035165201</v>
      </c>
      <c r="I26" s="82">
        <f>_xlfn.IFNA(_xlfn.XLOOKUP($A26,'Group B - Scores'!$A$7:$A$14,'Group B - Scores'!$I$7:$I$14),"")</f>
        <v>45810.521870613426</v>
      </c>
      <c r="J26" s="86">
        <f t="shared" si="0"/>
        <v>25</v>
      </c>
      <c r="K26" s="61"/>
      <c r="L26" s="61"/>
      <c r="M26" s="61"/>
      <c r="N26" s="61"/>
    </row>
    <row r="27" spans="1:15" x14ac:dyDescent="0.25">
      <c r="A27" s="13">
        <v>164957</v>
      </c>
      <c r="B27" s="61" t="str">
        <f>_xlfn.IFNA(_xlfn.XLOOKUP($A27,'Group B - Scores'!$A$7:$A$14,'Group B - Scores'!$D$7:$D$14),"")</f>
        <v>Doty Pullman Solar LLC</v>
      </c>
      <c r="C27" s="61">
        <f>_xlfn.IFNA(_xlfn.XLOOKUP($A27,'Group B - Scores'!$A$7:$A$14,'Group B - Scores'!$C$7:$C$14),"")</f>
        <v>343</v>
      </c>
      <c r="D27" s="61" t="str">
        <f>_xlfn.IFNA(_xlfn.XLOOKUP($A27,'Group B - Scores'!$A$7:$A$14,'Group B - Scores'!$B$7:$B$14),"")</f>
        <v>Nexamp Solar, LLC</v>
      </c>
      <c r="E27" s="61" t="str">
        <f>IF(_xlfn.XLOOKUP(B27,'Group B - Scores'!$A$7:$A$14, 'Group B - Scores'!$B$7:$B$14,0)=0,"",_xlfn.XLOOKUP(B27,'Group B - Scores'!$A$7:$A$14,'Group B - Scores'!$B$7:$B$14,0))</f>
        <v/>
      </c>
      <c r="F27" s="61">
        <f>_xlfn.IFNA(_xlfn.XLOOKUP($A27,'Group B - Scores'!$A$7:$A$14,'Group B - Scores'!$F$7:$F$14),"")</f>
        <v>4.2</v>
      </c>
      <c r="G27" s="61">
        <f>_xlfn.IFNA(_xlfn.XLOOKUP($A27,'Group B - Scores'!$A$7:$A$14,'Group B - Scores'!$AH$7:$AH$14),"")</f>
        <v>5</v>
      </c>
      <c r="H27" s="85">
        <f>_xlfn.IFNA(_xlfn.XLOOKUP($A27,'Group B - Scores'!$A$7:$A$14,'Group B - Scores'!$AI$7:$AI$14),"")</f>
        <v>0.92808920807638995</v>
      </c>
      <c r="I27" s="82">
        <f>_xlfn.IFNA(_xlfn.XLOOKUP($A27,'Group B - Scores'!$A$7:$A$14,'Group B - Scores'!$I$7:$I$14),"")</f>
        <v>45810.62628650463</v>
      </c>
      <c r="J27" s="86">
        <f t="shared" si="0"/>
        <v>26</v>
      </c>
      <c r="K27" s="61"/>
      <c r="L27" s="61"/>
      <c r="M27" s="61"/>
      <c r="N27" s="61"/>
    </row>
    <row r="28" spans="1:15" x14ac:dyDescent="0.25">
      <c r="A28" s="13">
        <v>164950</v>
      </c>
      <c r="B28" s="61" t="str">
        <f>_xlfn.IFNA(_xlfn.XLOOKUP($A28,'Group B - Scores'!$A$7:$A$14,'Group B - Scores'!$D$7:$D$14),"")</f>
        <v>Bartlett Greco Solar, LLC</v>
      </c>
      <c r="C28" s="61">
        <f>_xlfn.IFNA(_xlfn.XLOOKUP($A28,'Group B - Scores'!$A$7:$A$14,'Group B - Scores'!$C$7:$C$14),"")</f>
        <v>343</v>
      </c>
      <c r="D28" s="61" t="str">
        <f>_xlfn.IFNA(_xlfn.XLOOKUP($A28,'Group B - Scores'!$A$7:$A$14,'Group B - Scores'!$B$7:$B$14),"")</f>
        <v>Nexamp Solar, LLC</v>
      </c>
      <c r="E28" s="61" t="str">
        <f>IF(_xlfn.XLOOKUP(B28,'Group B - Scores'!$A$7:$A$14, 'Group B - Scores'!$B$7:$B$14,0)=0,"",_xlfn.XLOOKUP(B28,'Group B - Scores'!$A$7:$A$14,'Group B - Scores'!$B$7:$B$14,0))</f>
        <v/>
      </c>
      <c r="F28" s="61">
        <f>_xlfn.IFNA(_xlfn.XLOOKUP($A28,'Group B - Scores'!$A$7:$A$14,'Group B - Scores'!$F$7:$F$14),"")</f>
        <v>4.32</v>
      </c>
      <c r="G28" s="61">
        <f>_xlfn.IFNA(_xlfn.XLOOKUP($A28,'Group B - Scores'!$A$7:$A$14,'Group B - Scores'!$AH$7:$AH$14),"")</f>
        <v>5</v>
      </c>
      <c r="H28" s="85">
        <f>_xlfn.IFNA(_xlfn.XLOOKUP($A28,'Group B - Scores'!$A$7:$A$14,'Group B - Scores'!$AI$7:$AI$14),"")</f>
        <v>0.76964332410416703</v>
      </c>
      <c r="I28" s="82">
        <f>_xlfn.IFNA(_xlfn.XLOOKUP($A28,'Group B - Scores'!$A$7:$A$14,'Group B - Scores'!$I$7:$I$14),"")</f>
        <v>45810.623556562503</v>
      </c>
      <c r="J28" s="86">
        <f t="shared" si="0"/>
        <v>27</v>
      </c>
      <c r="K28" s="61"/>
      <c r="L28" s="61"/>
      <c r="M28" s="61"/>
      <c r="N28" s="61"/>
    </row>
    <row r="29" spans="1:15" x14ac:dyDescent="0.25">
      <c r="A29" s="13">
        <v>164954</v>
      </c>
      <c r="B29" s="61" t="str">
        <f>_xlfn.IFNA(_xlfn.XLOOKUP($A29,'Group B - Scores'!$A$7:$A$14,'Group B - Scores'!$D$7:$D$14),"")</f>
        <v>Central Gateway Solar, LLC</v>
      </c>
      <c r="C29" s="61">
        <f>_xlfn.IFNA(_xlfn.XLOOKUP($A29,'Group B - Scores'!$A$7:$A$14,'Group B - Scores'!$C$7:$C$14),"")</f>
        <v>343</v>
      </c>
      <c r="D29" s="61" t="str">
        <f>_xlfn.IFNA(_xlfn.XLOOKUP($A29,'Group B - Scores'!$A$7:$A$14,'Group B - Scores'!$B$7:$B$14),"")</f>
        <v>Nexamp Solar, LLC</v>
      </c>
      <c r="E29" s="61" t="str">
        <f>IF(_xlfn.XLOOKUP(B29,'Group B - Scores'!$A$7:$A$14, 'Group B - Scores'!$B$7:$B$14,0)=0,"",_xlfn.XLOOKUP(B29,'Group B - Scores'!$A$7:$A$14,'Group B - Scores'!$B$7:$B$14,0))</f>
        <v/>
      </c>
      <c r="F29" s="61">
        <f>_xlfn.IFNA(_xlfn.XLOOKUP($A29,'Group B - Scores'!$A$7:$A$14,'Group B - Scores'!$F$7:$F$14),"")</f>
        <v>5</v>
      </c>
      <c r="G29" s="61">
        <f>_xlfn.IFNA(_xlfn.XLOOKUP($A29,'Group B - Scores'!$A$7:$A$14,'Group B - Scores'!$AH$7:$AH$14),"")</f>
        <v>5</v>
      </c>
      <c r="H29" s="85">
        <f>_xlfn.IFNA(_xlfn.XLOOKUP($A29,'Group B - Scores'!$A$7:$A$14,'Group B - Scores'!$AI$7:$AI$14),"")</f>
        <v>0.42127479909535198</v>
      </c>
      <c r="I29" s="82">
        <f>_xlfn.IFNA(_xlfn.XLOOKUP($A29,'Group B - Scores'!$A$7:$A$14,'Group B - Scores'!$I$7:$I$14),"")</f>
        <v>45810.623336851851</v>
      </c>
      <c r="J29" s="86">
        <f t="shared" si="0"/>
        <v>28</v>
      </c>
      <c r="K29" s="61"/>
      <c r="L29" s="61"/>
      <c r="M29" s="61"/>
      <c r="N29" s="61"/>
    </row>
    <row r="30" spans="1:15" x14ac:dyDescent="0.25">
      <c r="A30" s="13">
        <v>164905</v>
      </c>
      <c r="B30" s="61" t="str">
        <f>_xlfn.IFNA(_xlfn.XLOOKUP($A30,'Group B - Scores'!$A$7:$A$14,'Group B - Scores'!$D$7:$D$14),"")</f>
        <v>3900 Normal Solar, LLC</v>
      </c>
      <c r="C30" s="61">
        <f>_xlfn.IFNA(_xlfn.XLOOKUP($A30,'Group B - Scores'!$A$7:$A$14,'Group B - Scores'!$C$7:$C$14),"")</f>
        <v>343</v>
      </c>
      <c r="D30" s="61" t="str">
        <f>_xlfn.IFNA(_xlfn.XLOOKUP($A30,'Group B - Scores'!$A$7:$A$14,'Group B - Scores'!$B$7:$B$14),"")</f>
        <v>Nexamp Solar, LLC</v>
      </c>
      <c r="E30" s="61" t="str">
        <f>IF(_xlfn.XLOOKUP(B30,'Group B - Scores'!$A$7:$A$14, 'Group B - Scores'!$B$7:$B$14,0)=0,"",_xlfn.XLOOKUP(B30,'Group B - Scores'!$A$7:$A$14,'Group B - Scores'!$B$7:$B$14,0))</f>
        <v/>
      </c>
      <c r="F30" s="61">
        <f>_xlfn.IFNA(_xlfn.XLOOKUP($A30,'Group B - Scores'!$A$7:$A$14,'Group B - Scores'!$F$7:$F$14),"")</f>
        <v>1.68</v>
      </c>
      <c r="G30" s="61">
        <f>_xlfn.IFNA(_xlfn.XLOOKUP($A30,'Group B - Scores'!$A$7:$A$14,'Group B - Scores'!$AH$7:$AH$14),"")</f>
        <v>5</v>
      </c>
      <c r="H30" s="85">
        <f>_xlfn.IFNA(_xlfn.XLOOKUP($A30,'Group B - Scores'!$A$7:$A$14,'Group B - Scores'!$AI$7:$AI$14),"")</f>
        <v>0.31510391201368698</v>
      </c>
      <c r="I30" s="82">
        <f>_xlfn.IFNA(_xlfn.XLOOKUP($A30,'Group B - Scores'!$A$7:$A$14,'Group B - Scores'!$I$7:$I$14),"")</f>
        <v>45810.626631388892</v>
      </c>
      <c r="J30" s="86">
        <f t="shared" si="0"/>
        <v>29</v>
      </c>
      <c r="K30" s="61"/>
      <c r="L30" s="61"/>
      <c r="M30" s="61"/>
      <c r="N30" s="61"/>
    </row>
    <row r="31" spans="1:15" x14ac:dyDescent="0.25">
      <c r="A31" s="13">
        <v>164959</v>
      </c>
      <c r="B31" s="61" t="str">
        <f>_xlfn.IFNA(_xlfn.XLOOKUP($A31,'Group B - Scores'!$A$7:$A$14,'Group B - Scores'!$D$7:$D$14),"")</f>
        <v>Bryn Mawr Solar, LLC</v>
      </c>
      <c r="C31" s="61">
        <f>_xlfn.IFNA(_xlfn.XLOOKUP($A31,'Group B - Scores'!$A$7:$A$14,'Group B - Scores'!$C$7:$C$14),"")</f>
        <v>343</v>
      </c>
      <c r="D31" s="61" t="str">
        <f>_xlfn.IFNA(_xlfn.XLOOKUP($A31,'Group B - Scores'!$A$7:$A$14,'Group B - Scores'!$B$7:$B$14),"")</f>
        <v>Nexamp Solar, LLC</v>
      </c>
      <c r="E31" s="61" t="str">
        <f>IF(_xlfn.XLOOKUP(B31,'Group B - Scores'!$A$7:$A$14, 'Group B - Scores'!$B$7:$B$14,0)=0,"",_xlfn.XLOOKUP(B31,'Group B - Scores'!$A$7:$A$14,'Group B - Scores'!$B$7:$B$14,0))</f>
        <v/>
      </c>
      <c r="F31" s="61">
        <f>_xlfn.IFNA(_xlfn.XLOOKUP($A31,'Group B - Scores'!$A$7:$A$14,'Group B - Scores'!$F$7:$F$14),"")</f>
        <v>1.6</v>
      </c>
      <c r="G31" s="61">
        <f>_xlfn.IFNA(_xlfn.XLOOKUP($A31,'Group B - Scores'!$A$7:$A$14,'Group B - Scores'!$AH$7:$AH$14),"")</f>
        <v>5</v>
      </c>
      <c r="H31" s="85">
        <f>_xlfn.IFNA(_xlfn.XLOOKUP($A31,'Group B - Scores'!$A$7:$A$14,'Group B - Scores'!$AI$7:$AI$14),"")</f>
        <v>0.23278792935773199</v>
      </c>
      <c r="I31" s="82">
        <f>_xlfn.IFNA(_xlfn.XLOOKUP($A31,'Group B - Scores'!$A$7:$A$14,'Group B - Scores'!$I$7:$I$14),"")</f>
        <v>45810.62314787037</v>
      </c>
      <c r="J31" s="86">
        <f t="shared" si="0"/>
        <v>30</v>
      </c>
      <c r="K31" s="61"/>
      <c r="L31" s="61"/>
      <c r="M31" s="61"/>
      <c r="N31" s="6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Team xmlns="00506240-d0a1-4765-951a-f660ca2d4785" xsi:nil="true"/>
    <Notes_x002d_description xmlns="00506240-d0a1-4765-951a-f660ca2d47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0" ma:contentTypeDescription="Create a new document." ma:contentTypeScope="" ma:versionID="573fdfa8bc43f5a7bf0903ca1e863ce8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631733ea321bbc2dacd49c2e5a1281d9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3121D-0387-4CF7-A882-D9516BE792F4}">
  <ds:schemaRefs>
    <ds:schemaRef ds:uri="http://schemas.microsoft.com/office/2006/metadata/properties"/>
    <ds:schemaRef ds:uri="http://schemas.microsoft.com/office/infopath/2007/PartnerControls"/>
    <ds:schemaRef ds:uri="a63c1434-17e2-4347-8893-af134feef5b3"/>
    <ds:schemaRef ds:uri="00506240-d0a1-4765-951a-f660ca2d4785"/>
  </ds:schemaRefs>
</ds:datastoreItem>
</file>

<file path=customXml/itemProps2.xml><?xml version="1.0" encoding="utf-8"?>
<ds:datastoreItem xmlns:ds="http://schemas.openxmlformats.org/officeDocument/2006/customXml" ds:itemID="{4960DBC5-3147-47EA-88AC-4FD6E9801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A - Scores</vt:lpstr>
      <vt:lpstr>Group A - Current Waitlist</vt:lpstr>
      <vt:lpstr>Group B - Scores</vt:lpstr>
      <vt:lpstr>Group B - Current 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2025-09-17T17:34:08Z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